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7FEA300-4F19-4CB8-8E1F-CB403A2B9F84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sažetak" sheetId="3" r:id="rId1"/>
    <sheet name="opci dio-ek." sheetId="2" r:id="rId2"/>
    <sheet name="opci rac fin" sheetId="4" r:id="rId3"/>
    <sheet name="opci izvori" sheetId="5" r:id="rId4"/>
    <sheet name="funkcijska" sheetId="6" r:id="rId5"/>
    <sheet name="posebni dio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F25" i="3"/>
  <c r="F11" i="3"/>
  <c r="G11" i="3"/>
  <c r="F12" i="3"/>
  <c r="G12" i="3"/>
  <c r="F13" i="3"/>
  <c r="G13" i="3"/>
  <c r="F14" i="3"/>
  <c r="G14" i="3"/>
  <c r="F15" i="3"/>
  <c r="G15" i="3"/>
  <c r="F16" i="3"/>
  <c r="G16" i="3"/>
  <c r="G10" i="3"/>
  <c r="F10" i="3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G131" i="1"/>
  <c r="G130" i="1"/>
  <c r="G128" i="1"/>
  <c r="G127" i="1"/>
  <c r="G125" i="1"/>
  <c r="G124" i="1"/>
  <c r="G122" i="1"/>
  <c r="G121" i="1"/>
  <c r="G119" i="1"/>
  <c r="G118" i="1"/>
  <c r="G117" i="1"/>
  <c r="G115" i="1"/>
  <c r="G114" i="1"/>
  <c r="G109" i="1"/>
  <c r="G104" i="1"/>
  <c r="G103" i="1"/>
  <c r="G102" i="1"/>
  <c r="G100" i="1"/>
  <c r="G99" i="1"/>
  <c r="G98" i="1"/>
  <c r="G97" i="1"/>
  <c r="G96" i="1"/>
  <c r="G95" i="1"/>
  <c r="G93" i="1"/>
  <c r="G92" i="1"/>
  <c r="G89" i="1"/>
  <c r="G88" i="1"/>
  <c r="G86" i="1"/>
  <c r="G85" i="1"/>
  <c r="G83" i="1"/>
  <c r="G82" i="1"/>
  <c r="G80" i="1"/>
  <c r="G79" i="1"/>
  <c r="G77" i="1"/>
  <c r="G76" i="1"/>
  <c r="G73" i="1"/>
  <c r="G70" i="1"/>
  <c r="G66" i="1"/>
  <c r="G65" i="1"/>
  <c r="G62" i="1"/>
  <c r="G60" i="1"/>
  <c r="G58" i="1"/>
  <c r="G36" i="1"/>
  <c r="G30" i="1"/>
  <c r="G29" i="1"/>
  <c r="G25" i="1"/>
  <c r="G23" i="1"/>
  <c r="G22" i="1"/>
  <c r="G20" i="1"/>
  <c r="G16" i="1"/>
  <c r="G11" i="1"/>
  <c r="G10" i="1"/>
  <c r="G9" i="1"/>
  <c r="G8" i="1"/>
  <c r="G7" i="1"/>
  <c r="F7" i="1"/>
  <c r="G6" i="1"/>
  <c r="F6" i="1"/>
  <c r="C12" i="6"/>
  <c r="C11" i="6"/>
  <c r="C38" i="5"/>
  <c r="C35" i="5"/>
  <c r="C31" i="5"/>
  <c r="C27" i="5"/>
  <c r="C25" i="5"/>
  <c r="C22" i="5"/>
  <c r="C20" i="5"/>
  <c r="C18" i="5"/>
  <c r="C14" i="5"/>
  <c r="C10" i="5"/>
  <c r="C8" i="5"/>
  <c r="C5" i="5"/>
  <c r="G90" i="2"/>
  <c r="F90" i="2"/>
  <c r="D90" i="2"/>
  <c r="C90" i="2"/>
  <c r="F89" i="2"/>
  <c r="F88" i="2"/>
  <c r="G87" i="2"/>
  <c r="F87" i="2"/>
  <c r="F86" i="2"/>
  <c r="F85" i="2"/>
  <c r="F84" i="2"/>
  <c r="F83" i="2"/>
  <c r="F82" i="2"/>
  <c r="F81" i="2"/>
  <c r="F80" i="2"/>
  <c r="G79" i="2"/>
  <c r="F79" i="2"/>
  <c r="G78" i="2"/>
  <c r="F78" i="2"/>
  <c r="D78" i="2"/>
  <c r="C78" i="2"/>
  <c r="F77" i="2"/>
  <c r="F76" i="2"/>
  <c r="G75" i="2"/>
  <c r="F75" i="2"/>
  <c r="F74" i="2"/>
  <c r="F73" i="2"/>
  <c r="G72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G45" i="2"/>
  <c r="F45" i="2"/>
  <c r="F44" i="2"/>
  <c r="F43" i="2"/>
  <c r="F42" i="2"/>
  <c r="F41" i="2"/>
  <c r="F40" i="2"/>
  <c r="F39" i="2"/>
  <c r="F38" i="2"/>
  <c r="F37" i="2"/>
  <c r="G36" i="2"/>
  <c r="F36" i="2"/>
  <c r="G35" i="2"/>
  <c r="F35" i="2"/>
  <c r="D35" i="2"/>
  <c r="C35" i="2"/>
  <c r="G34" i="2"/>
  <c r="F34" i="2"/>
  <c r="D34" i="2"/>
  <c r="C34" i="2"/>
  <c r="F33" i="2"/>
  <c r="F32" i="2"/>
  <c r="G31" i="2"/>
  <c r="F31" i="2"/>
  <c r="G30" i="2"/>
  <c r="F30" i="2"/>
  <c r="D30" i="2"/>
  <c r="F29" i="2"/>
  <c r="F28" i="2"/>
  <c r="F27" i="2"/>
  <c r="G26" i="2"/>
  <c r="F26" i="2"/>
  <c r="F24" i="2"/>
  <c r="F23" i="2"/>
  <c r="F22" i="2"/>
  <c r="F21" i="2"/>
  <c r="G20" i="2"/>
  <c r="F20" i="2"/>
  <c r="F19" i="2"/>
  <c r="F18" i="2"/>
  <c r="G17" i="2"/>
  <c r="F17" i="2"/>
  <c r="F16" i="2"/>
  <c r="F15" i="2"/>
  <c r="F14" i="2"/>
  <c r="G13" i="2"/>
  <c r="F13" i="2"/>
  <c r="F8" i="2"/>
  <c r="F7" i="2"/>
  <c r="G6" i="2"/>
  <c r="F6" i="2"/>
  <c r="G5" i="2"/>
  <c r="F5" i="2"/>
  <c r="D5" i="2"/>
  <c r="C5" i="2"/>
  <c r="E22" i="3"/>
  <c r="D22" i="3"/>
  <c r="C22" i="3"/>
  <c r="B22" i="3"/>
  <c r="E15" i="3"/>
  <c r="D15" i="3"/>
  <c r="B15" i="3"/>
  <c r="C13" i="3"/>
  <c r="E12" i="3"/>
  <c r="E16" i="3" s="1"/>
  <c r="D12" i="3"/>
  <c r="D16" i="3" s="1"/>
  <c r="B12" i="3"/>
  <c r="B16" i="3" s="1"/>
  <c r="B27" i="3" s="1"/>
  <c r="C10" i="3"/>
  <c r="C16" i="3" s="1"/>
  <c r="C27" i="3" s="1"/>
  <c r="D25" i="3" l="1"/>
  <c r="E27" i="3"/>
  <c r="D27" i="3" l="1"/>
</calcChain>
</file>

<file path=xl/sharedStrings.xml><?xml version="1.0" encoding="utf-8"?>
<sst xmlns="http://schemas.openxmlformats.org/spreadsheetml/2006/main" count="472" uniqueCount="225">
  <si>
    <t>I. OPĆI DIO</t>
  </si>
  <si>
    <t xml:space="preserve">      Financijski plan Doma Kantrida za 2025. godinu ostvaren je kako slijedi:</t>
  </si>
  <si>
    <t>A. RAČUN PRIHODA I RASHODA</t>
  </si>
  <si>
    <t>Naziv</t>
  </si>
  <si>
    <t>Izvršenje 1-12. 2024.</t>
  </si>
  <si>
    <t xml:space="preserve">Izvorni plan 
2025. </t>
  </si>
  <si>
    <t>Tekući plan 2025.</t>
  </si>
  <si>
    <t>Izvršenje 
1.-12.2025.</t>
  </si>
  <si>
    <t>Indeks izvršenje  2025/izvršenje 2024</t>
  </si>
  <si>
    <t>Indeks izvršenje 2025/plan 2025</t>
  </si>
  <si>
    <t xml:space="preserve"> 6(5/2)</t>
  </si>
  <si>
    <t xml:space="preserve"> 7(5/4)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</si>
  <si>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</si>
  <si>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</si>
  <si>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</si>
  <si>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</si>
  <si>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</si>
  <si>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</si>
  <si>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RAZLIKA – VIŠAK /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</si>
  <si>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</si>
  <si>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</si>
  <si>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</si>
  <si>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</si>
  <si>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-</t>
  </si>
  <si>
    <t>C. RASPOLOŽIVA SREDSTVA IZ PRETHODNIH GODINA (VIŠAK PRIHODA)</t>
  </si>
  <si>
    <t>RASPOLOŽIVA SREDSTVA IZ PRETHODNIH GODINA</t>
  </si>
  <si>
    <t>VIŠAK / MANJAK + RASP. SRED. IZ PRETH. GODINA</t>
  </si>
  <si>
    <t xml:space="preserve">  Izvršenje prihoda i rashoda po ekonomskoj klasifikaciji i izvorima financiranja u Računu prihoda i rashoda za 2025. godine, te izvršenje rashoda u Posebnom dijelu Proračuna iskazano prema programskoj klasifikaciji sastavni je dio Polugodišnjeg izvještaja.</t>
  </si>
  <si>
    <t>Rijeka, 30.01.2026.</t>
  </si>
  <si>
    <t xml:space="preserve">DOM ZA STARIJE OSOBE KANTRIDA RIJEKA </t>
  </si>
  <si>
    <t>IZVJEŠTAJ O IZVRŠENJU FINANCIJSKOG PLANA ZA RAZDOBLJE 01.01.-31.12.2025. -OPĆI DIO-ekonomska klasifikacija</t>
  </si>
  <si>
    <t>Oznaka</t>
  </si>
  <si>
    <t>Izvršenje 2024. (2.)</t>
  </si>
  <si>
    <t>Izvorni plan 2025 (3.)</t>
  </si>
  <si>
    <t>Tekući plan 2025. (4.)</t>
  </si>
  <si>
    <t>Izvršenje 2025. (5.)</t>
  </si>
  <si>
    <t>Indeks 5/2 (6.)</t>
  </si>
  <si>
    <t>Indeks 5/4 (7.)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</si>
  <si>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</si>
  <si>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</si>
  <si>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</si>
  <si>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</si>
  <si>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</si>
  <si>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6382 Kapitalne pomoći temeljem prijenosa EU sredstava</t>
  </si>
  <si>
    <t>639 Prijenosi između proračunskih korisnika istog proračuna</t>
  </si>
  <si>
    <t>6393 Tekući prijenosi između proračunskih korisnika istog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</si>
  <si>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</si>
  <si>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</si>
  <si>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</si>
  <si>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</si>
  <si>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</si>
  <si>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</si>
  <si>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</si>
  <si>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</si>
  <si>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</si>
  <si>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</si>
  <si>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</si>
  <si>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</si>
  <si>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</si>
  <si>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</si>
  <si>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</si>
  <si>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</si>
  <si>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</si>
  <si>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 Prihodi od prodaje nefinancijske imovine</t>
  </si>
  <si>
    <t>72 Prihodi od prodaje proizvedene dugotrajne imovine</t>
  </si>
  <si>
    <t>723 Prihodi od prodaje prijevoznih sredstava</t>
  </si>
  <si>
    <t>7231 Prijevozna sredstva u cestovnom prometu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</si>
  <si>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</si>
  <si>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</si>
  <si>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</si>
  <si>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</si>
  <si>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</si>
  <si>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</si>
  <si>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</si>
  <si>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</si>
  <si>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</si>
  <si>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</si>
  <si>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</si>
  <si>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</si>
  <si>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</si>
  <si>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</si>
  <si>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</si>
  <si>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</si>
  <si>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</si>
  <si>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</si>
  <si>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</si>
  <si>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</si>
  <si>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</si>
  <si>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</si>
  <si>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</si>
  <si>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</si>
  <si>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</si>
  <si>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</si>
  <si>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</si>
  <si>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</si>
  <si>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</si>
  <si>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</si>
  <si>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</si>
  <si>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</si>
  <si>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</si>
  <si>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</si>
  <si>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</si>
  <si>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</si>
  <si>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</si>
  <si>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</si>
  <si>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</si>
  <si>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</si>
  <si>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</si>
  <si>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</si>
  <si>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</si>
  <si>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</si>
  <si>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</si>
  <si>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</si>
  <si>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</si>
  <si>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</si>
  <si>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</si>
  <si>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</si>
  <si>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</si>
  <si>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4226 Sportska i glazbena oprema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</si>
  <si>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</si>
  <si>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</si>
  <si>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</si>
  <si>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</si>
  <si>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</si>
  <si>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 xml:space="preserve">B. RAČUN FINANCIRANJA 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</si>
  <si>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</si>
  <si>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</si>
  <si>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</si>
  <si>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</si>
  <si>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</si>
  <si>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</si>
  <si>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DOM ZA STARIJE OSOBE KANTRIDA RIJEKA</t>
  </si>
  <si>
    <t xml:space="preserve">IZVJEŠTAJ O IZVRŠENJU FINANCIJSKOG PLANA ZA RAZDOBLJE 01.01.-31.12.2025.- OPĆI DIO-prema izvorima 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</si>
  <si>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</si>
  <si>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</si>
  <si>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</si>
  <si>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</si>
  <si>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</si>
  <si>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</si>
  <si>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</si>
  <si>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</si>
  <si>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48 Prenesena sredstva - namjenski prihodi</t>
  </si>
  <si>
    <t>Izvor: 5 POMOĆI</t>
  </si>
  <si>
    <t>Izvor: 52 Pomoći - proračunski korisnici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</si>
  <si>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</si>
  <si>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</si>
  <si>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</si>
  <si>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</si>
  <si>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78 Prenesena sredstva - prihodi od prodaje ili zamjene nefinancijske imovine i naknade s naslova osiguranja</t>
  </si>
  <si>
    <t xml:space="preserve">IZVJEŠTAJ O IZVRŠENJU FINANCIJSKOG PLANA ZA RAZDOBLJE 01.01.-31.12.2025. </t>
  </si>
  <si>
    <t>RASHODI PREMA FUNKCIJSKOJ KLASIFIKACIJI</t>
  </si>
  <si>
    <t>Funk. klas: 10 SOCIJALNA ZAŠTITA</t>
  </si>
  <si>
    <t>Funk. klas: 102 Starost</t>
  </si>
  <si>
    <t>Funk. klas: 1020 Starost</t>
  </si>
  <si>
    <t>Funk. klas: 109 Aktivnosti socijalne zaštite koje nisu drugdje svrstane</t>
  </si>
  <si>
    <t>Funk. klas: 1090 Aktivnosti socijalne zaštite koje nisu drugdje svrstane</t>
  </si>
  <si>
    <t>IZVJEŠTAJ O IZVRŠENJU FINANCIJSKOG PLANA ZA RAZDOBLJE 01.01.-31.12.2025. -POSEBNI DIO</t>
  </si>
  <si>
    <t xml:space="preserve">Izvršenje I - XII 2024. </t>
  </si>
  <si>
    <t xml:space="preserve">Izvorni plan 2025. </t>
  </si>
  <si>
    <t xml:space="preserve">Tekući plan 2025. </t>
  </si>
  <si>
    <t xml:space="preserve">Izvršenje I - XII 2025 </t>
  </si>
  <si>
    <t>Indeks 5/2*100</t>
  </si>
  <si>
    <t xml:space="preserve">Indeks 5/4*100 </t>
  </si>
  <si>
    <t>SVEUKUPNO RASHODI I IZDACI</t>
  </si>
  <si>
    <t>7796 DOM ZA STARIJE OSOBE KANTRIDA RIJEKA</t>
  </si>
  <si>
    <t>Program: 1012 Socijalna skrb</t>
  </si>
  <si>
    <t>A 101201 Administracija i upravljanje</t>
  </si>
  <si>
    <t>Izvor: 111 Porezni i ostali prihodi</t>
  </si>
  <si>
    <t>3132 Doprinosi za obvezno zdrav. osiguranje</t>
  </si>
  <si>
    <t>Izvor: 321 Vlastiti prihodi - prorač. korisnici</t>
  </si>
  <si>
    <t>3431 Bankarske usluge i usluge platn. prometa</t>
  </si>
  <si>
    <t>4227 Uređaji, strojevi i oprema za ost. namjene</t>
  </si>
  <si>
    <t>Izvor: 431 Prihodi za posebne namjene - proračunski korisnici</t>
  </si>
  <si>
    <t xml:space="preserve">3212 Naknade za prijevoz, za rad na terenu </t>
  </si>
  <si>
    <t>3224 Materijal i dijelovi za tekuće i invest. održ.</t>
  </si>
  <si>
    <t>3231 Usluge telefona, interneta, pošte i prijev.</t>
  </si>
  <si>
    <t>3721 Naknade građanima i kućanstv. u novcu</t>
  </si>
  <si>
    <t>Izvor: 444 Prihodi za decentr. funkcije - DSN</t>
  </si>
  <si>
    <t>3132 Doprinosi za obvezno zdravstv.osiguranje</t>
  </si>
  <si>
    <t>Izvor: 483 Prenesena sredstva - namjenski prihodi - proračunski korisnici</t>
  </si>
  <si>
    <t>Izvor: 484 Prenesena sredstva - prihodi za decentralizirane funkcije</t>
  </si>
  <si>
    <t>Izvor: 521 Pomoći - proračunski korisnici</t>
  </si>
  <si>
    <t>Izvor: 621 Donacije - proračunski korisnici</t>
  </si>
  <si>
    <t xml:space="preserve">Izvor: 731 Prihodi od prodaje ili zamjene nefin. imov. i naknade štete s naslova osiguranja </t>
  </si>
  <si>
    <t>4227 Uređaji, strojevi i oprema za ost.namjene</t>
  </si>
  <si>
    <t>Izvor: 782 Prenesena sredstva - Prihodi od prodaje ili zamjene nefinancijske imovine i naknade štete s naslova osiguranja</t>
  </si>
  <si>
    <t>Program: 1013 Unaprjeđenje socijalne skrbi</t>
  </si>
  <si>
    <t>K 101301 Povećanje smještajnih kapaci. za osobe starije životne dobi na području Gorskog kotara</t>
  </si>
  <si>
    <t>Izvor: 181 Prenes. sreds.-opći prihodi i primici</t>
  </si>
  <si>
    <t>4511 Dodatna ulaganja na građev. objektima</t>
  </si>
  <si>
    <t>T 101314 Centar za inovacije u socijalnoj skrbi - CENTINOSS - EU</t>
  </si>
  <si>
    <t>Izvor: 525 Pomoći za provođenje EU projekata - proračunski korisnici</t>
  </si>
  <si>
    <t>K 101315 Projekt Energetske obnove Doma za starije osobe "Kantrida" Rijeka</t>
  </si>
  <si>
    <t>Izvor: 181 Prenesena sredstva - opći prihodi i primici</t>
  </si>
  <si>
    <t>45 Rashodi za dodatna ulaganja na nefin. imov.</t>
  </si>
  <si>
    <t>A 430204 Redovna djelat. doma za starije osobe</t>
  </si>
  <si>
    <t>Izvor: 321 Vlastiti prihodi - prorač. koris.</t>
  </si>
  <si>
    <t>42 Rashodi za nabavu proizv. dugotr. imov.</t>
  </si>
  <si>
    <t>Izvor: 431 Prihodi za posebne namjene - pr.</t>
  </si>
  <si>
    <t>3132 Doprinosi za obvezno zdravs. osiguranje</t>
  </si>
  <si>
    <t>3224 Materijal i dijelovi za tek. i inves. održav.</t>
  </si>
  <si>
    <t>3232 Usluge tekućeg i investicijskog održav.</t>
  </si>
  <si>
    <t>3431 Bankarske usluge i usluge platnog prom.</t>
  </si>
  <si>
    <t>Izvor: 444 Prihodi za decentral. funkcije - DSN</t>
  </si>
  <si>
    <t>42 Rashodi za nabavu proizv. dugot. imov.</t>
  </si>
  <si>
    <t xml:space="preserve">Izvor: 483 Prenes. sreds.- namjenski prihodi - </t>
  </si>
  <si>
    <t>Izvor: 484 Prenes. Sred. - prihodi za DEC</t>
  </si>
  <si>
    <t>Izvor: 731 Prihodi od prodaje ili zamjene nefin. imov. i naknade štete s naslova osiguranja</t>
  </si>
  <si>
    <t>42 Rashodi za nabavu proizved. dug. imov.</t>
  </si>
  <si>
    <t>Program: 4303 Programi županijskih ustanova iznad zakonskog standarda</t>
  </si>
  <si>
    <t>T 430302 Radno okupacijske i rekreativne aktivnosti korisnika u domovima za starije osobe</t>
  </si>
  <si>
    <t>42 Rashodi za nabavu proizv. dug. imov.</t>
  </si>
  <si>
    <t>T 430303 Izvaninstitucijska skrb - "Halo pomoć" "</t>
  </si>
  <si>
    <t>A 430316 Edukac. djelatn. doma za starije osobe</t>
  </si>
  <si>
    <t>Program: 4304 Ostali programi socijalne skrbi</t>
  </si>
  <si>
    <t>T 430442 Centar za inovacije u socijalnoj skrbi - CENTINOSS - EU</t>
  </si>
  <si>
    <t>Izvor: 431 Prihodi za posebne namjene - pro.</t>
  </si>
  <si>
    <t>42 Rashodi za nabavu proizvedene dug.imov.</t>
  </si>
  <si>
    <t>Program: 4306 Kapitalna ulaganja u ust. soc. skrbi</t>
  </si>
  <si>
    <t>K 430612 Povećanje smještajnih kapaciteta za osobe starije životne dobi na području Gorskog kotara - Dom za starije osobe "Kantrida" Rijeka</t>
  </si>
  <si>
    <t>Izvor: 181 Prenes. Sred. - opći prihodi i primici</t>
  </si>
  <si>
    <t>45 Rashodi za dodat. ulaganja na nefin. imov.</t>
  </si>
  <si>
    <t>Program: 4302 Zakonski standard ustanova soc.skrbi</t>
  </si>
  <si>
    <t xml:space="preserve">Temeljem odredbi članka 86. stavak 1. Zakona o proračunu (“Narodne novine”, broj 144/21) i odredbi članka 23. točka 7. Statuta Doma za starije osobe Kantrida  Upravno vijeće usvaja
</t>
  </si>
  <si>
    <t xml:space="preserve"> GODIŠNJI  IZVJEŠTAJ O IZVRŠENJU FINANCIJSKOG PLANA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</si>
</sst>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Aptos Narrow"/>
      <charset val="238"/>
      <scheme val="minor"/>
    </font>
    <font>
      <i/>
      <sz val="9"/>
      <color theme="1"/>
      <name val="Arial"/>
      <charset val="238"/>
    </font>
    <font>
      <sz val="11"/>
      <color theme="1"/>
      <name val="Arial"/>
      <charset val="238"/>
    </font>
    <font>
      <i/>
      <sz val="10"/>
      <color theme="1"/>
      <name val="Arial"/>
      <charset val="238"/>
    </font>
    <font>
      <b/>
      <sz val="11"/>
      <color rgb="FF000000"/>
      <name val="Arial"/>
      <charset val="238"/>
    </font>
    <font>
      <b/>
      <i/>
      <sz val="10"/>
      <color rgb="FF000000"/>
      <name val="Arial"/>
      <charset val="238"/>
    </font>
    <font>
      <i/>
      <sz val="9"/>
      <color rgb="FF000000"/>
      <name val="Arial"/>
      <charset val="238"/>
    </font>
    <font>
      <i/>
      <sz val="10"/>
      <color rgb="FF000000"/>
      <name val="Arial"/>
      <charset val="238"/>
    </font>
    <font>
      <b/>
      <sz val="11"/>
      <color rgb="FFFFFFFF"/>
      <name val="Arial"/>
      <charset val="238"/>
    </font>
    <font>
      <b/>
      <i/>
      <sz val="10"/>
      <color rgb="FFFFFFFF"/>
      <name val="Arial"/>
      <charset val="238"/>
    </font>
    <font>
      <sz val="11"/>
      <color rgb="FF000000"/>
      <name val="Arial"/>
      <charset val="238"/>
    </font>
    <font>
      <b/>
      <sz val="11"/>
      <color rgb="FF0000FF"/>
      <name val="Arial"/>
      <charset val="238"/>
    </font>
    <font>
      <b/>
      <i/>
      <sz val="10"/>
      <color rgb="FF0000FF"/>
      <name val="Arial"/>
      <charset val="238"/>
    </font>
    <font>
      <i/>
      <sz val="10"/>
      <color rgb="FF0000FF"/>
      <name val="Arial"/>
      <charset val="238"/>
    </font>
    <font>
      <sz val="11"/>
      <name val="Arial"/>
      <charset val="238"/>
    </font>
    <font>
      <b/>
      <sz val="11"/>
      <name val="Arial"/>
      <charset val="238"/>
    </font>
    <font>
      <b/>
      <i/>
      <sz val="10"/>
      <name val="Arial"/>
      <charset val="238"/>
    </font>
    <font>
      <i/>
      <sz val="10"/>
      <name val="Arial"/>
      <charset val="238"/>
    </font>
    <font>
      <b/>
      <sz val="11"/>
      <color indexed="8"/>
      <name val="Arial"/>
      <charset val="238"/>
    </font>
    <font>
      <b/>
      <i/>
      <sz val="10"/>
      <color indexed="8"/>
      <name val="Arial"/>
      <charset val="238"/>
    </font>
    <font>
      <sz val="11"/>
      <color indexed="8"/>
      <name val="Arial"/>
      <charset val="238"/>
    </font>
    <font>
      <sz val="11"/>
      <color theme="7" tint="-0.249977111117893"/>
      <name val="Arial"/>
      <charset val="238"/>
    </font>
    <font>
      <i/>
      <sz val="11"/>
      <color rgb="FF000000"/>
      <name val="Arial"/>
      <charset val="238"/>
    </font>
    <font>
      <b/>
      <sz val="11"/>
      <color theme="7" tint="-0.249977111117893"/>
      <name val="Arial"/>
      <charset val="238"/>
    </font>
    <font>
      <b/>
      <i/>
      <sz val="10"/>
      <color theme="7" tint="-0.249977111117893"/>
      <name val="Arial"/>
      <charset val="238"/>
    </font>
    <font>
      <i/>
      <sz val="10"/>
      <color theme="7" tint="-0.249977111117893"/>
      <name val="Arial"/>
      <charset val="238"/>
    </font>
    <font>
      <b/>
      <i/>
      <sz val="11"/>
      <color rgb="FF000000"/>
      <name val="Arial"/>
      <charset val="238"/>
    </font>
    <font>
      <sz val="9"/>
      <color theme="1"/>
      <name val="Aptos Narrow"/>
      <charset val="238"/>
      <scheme val="minor"/>
    </font>
    <font>
      <i/>
      <sz val="11"/>
      <color theme="1"/>
      <name val="Aptos Narrow"/>
      <charset val="238"/>
      <scheme val="minor"/>
    </font>
    <font>
      <sz val="10"/>
      <name val="Arial"/>
      <charset val="238"/>
    </font>
    <font>
      <b/>
      <sz val="12"/>
      <name val="Arial"/>
      <charset val="238"/>
    </font>
    <font>
      <b/>
      <i/>
      <sz val="12"/>
      <name val="Arial"/>
      <charset val="238"/>
    </font>
    <font>
      <b/>
      <sz val="10"/>
      <name val="Arial"/>
      <charset val="238"/>
    </font>
    <font>
      <i/>
      <sz val="9"/>
      <name val="Arial"/>
      <charset val="238"/>
    </font>
    <font>
      <b/>
      <sz val="10"/>
      <color indexed="8"/>
      <name val="Arial"/>
      <charset val="238"/>
    </font>
    <font>
      <sz val="11"/>
      <color theme="1"/>
      <name val="Aptos Narrow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5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64" fontId="3" fillId="0" borderId="0" xfId="1" applyFont="1" applyAlignment="1">
      <alignment horizontal="left" inden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 indent="1"/>
    </xf>
    <xf numFmtId="164" fontId="5" fillId="0" borderId="1" xfId="1" applyFont="1" applyBorder="1" applyAlignment="1">
      <alignment horizontal="center" vertical="center" wrapText="1" indent="1"/>
    </xf>
    <xf numFmtId="0" fontId="6" fillId="0" borderId="1" xfId="0" applyFont="1" applyBorder="1" applyAlignment="1">
      <alignment horizontal="center" vertical="center" wrapText="1" indent="1"/>
    </xf>
    <xf numFmtId="0" fontId="7" fillId="0" borderId="1" xfId="1" applyNumberFormat="1" applyFont="1" applyBorder="1" applyAlignment="1">
      <alignment horizontal="center" vertical="center" wrapText="1" indent="1"/>
    </xf>
    <xf numFmtId="0" fontId="8" fillId="2" borderId="2" xfId="0" applyFont="1" applyFill="1" applyBorder="1" applyAlignment="1">
      <alignment horizontal="left" wrapText="1" indent="1"/>
    </xf>
    <xf numFmtId="4" fontId="8" fillId="2" borderId="2" xfId="0" applyNumberFormat="1" applyFont="1" applyFill="1" applyBorder="1" applyAlignment="1">
      <alignment horizontal="right" wrapText="1" indent="1"/>
    </xf>
    <xf numFmtId="164" fontId="9" fillId="2" borderId="2" xfId="1" applyFont="1" applyFill="1" applyBorder="1" applyAlignment="1">
      <alignment horizontal="right" wrapText="1" indent="1"/>
    </xf>
    <xf numFmtId="0" fontId="10" fillId="3" borderId="2" xfId="0" applyFont="1" applyFill="1" applyBorder="1" applyAlignment="1">
      <alignment horizontal="left" wrapText="1" indent="1"/>
    </xf>
    <xf numFmtId="4" fontId="10" fillId="3" borderId="2" xfId="0" applyNumberFormat="1" applyFont="1" applyFill="1" applyBorder="1" applyAlignment="1">
      <alignment horizontal="right" wrapText="1" indent="1"/>
    </xf>
    <xf numFmtId="164" fontId="7" fillId="3" borderId="2" xfId="1" applyFont="1" applyFill="1" applyBorder="1" applyAlignment="1">
      <alignment horizontal="right" wrapText="1" indent="1"/>
    </xf>
    <xf numFmtId="0" fontId="11" fillId="3" borderId="2" xfId="0" applyFont="1" applyFill="1" applyBorder="1" applyAlignment="1">
      <alignment horizontal="left" wrapText="1" indent="2"/>
    </xf>
    <xf numFmtId="0" fontId="11" fillId="3" borderId="2" xfId="0" applyFont="1" applyFill="1" applyBorder="1" applyAlignment="1">
      <alignment horizontal="left" wrapText="1" indent="1"/>
    </xf>
    <xf numFmtId="4" fontId="11" fillId="3" borderId="2" xfId="0" applyNumberFormat="1" applyFont="1" applyFill="1" applyBorder="1" applyAlignment="1">
      <alignment horizontal="right" wrapText="1" indent="1"/>
    </xf>
    <xf numFmtId="164" fontId="12" fillId="3" borderId="2" xfId="1" applyFont="1" applyFill="1" applyBorder="1" applyAlignment="1">
      <alignment horizontal="left" wrapText="1" indent="1"/>
    </xf>
    <xf numFmtId="164" fontId="13" fillId="3" borderId="2" xfId="1" applyFont="1" applyFill="1" applyBorder="1" applyAlignment="1">
      <alignment horizontal="right" wrapText="1" indent="1"/>
    </xf>
    <xf numFmtId="0" fontId="4" fillId="3" borderId="2" xfId="0" applyFont="1" applyFill="1" applyBorder="1" applyAlignment="1">
      <alignment horizontal="left" wrapText="1" indent="2"/>
    </xf>
    <xf numFmtId="0" fontId="4" fillId="3" borderId="2" xfId="0" applyFont="1" applyFill="1" applyBorder="1" applyAlignment="1">
      <alignment horizontal="left" wrapText="1" indent="1"/>
    </xf>
    <xf numFmtId="4" fontId="4" fillId="3" borderId="2" xfId="0" applyNumberFormat="1" applyFont="1" applyFill="1" applyBorder="1" applyAlignment="1">
      <alignment horizontal="right" wrapText="1" indent="1"/>
    </xf>
    <xf numFmtId="164" fontId="5" fillId="3" borderId="2" xfId="1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wrapText="1" indent="3"/>
    </xf>
    <xf numFmtId="0" fontId="10" fillId="3" borderId="2" xfId="0" applyFont="1" applyFill="1" applyBorder="1" applyAlignment="1">
      <alignment horizontal="left" wrapText="1" indent="6"/>
    </xf>
    <xf numFmtId="164" fontId="7" fillId="3" borderId="2" xfId="1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wrapText="1" indent="4"/>
    </xf>
    <xf numFmtId="0" fontId="4" fillId="3" borderId="2" xfId="0" applyFont="1" applyFill="1" applyBorder="1" applyAlignment="1">
      <alignment horizontal="right" wrapText="1" indent="1"/>
    </xf>
    <xf numFmtId="0" fontId="10" fillId="3" borderId="2" xfId="0" applyFont="1" applyFill="1" applyBorder="1" applyAlignment="1">
      <alignment horizontal="right" wrapText="1" indent="1"/>
    </xf>
    <xf numFmtId="164" fontId="2" fillId="0" borderId="0" xfId="0" applyNumberFormat="1" applyFont="1" applyAlignment="1">
      <alignment horizontal="left" indent="1"/>
    </xf>
    <xf numFmtId="4" fontId="2" fillId="0" borderId="0" xfId="0" applyNumberFormat="1" applyFont="1" applyAlignment="1">
      <alignment horizontal="left" indent="1"/>
    </xf>
    <xf numFmtId="164" fontId="13" fillId="3" borderId="2" xfId="1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wrapText="1" indent="5"/>
    </xf>
    <xf numFmtId="0" fontId="11" fillId="3" borderId="2" xfId="0" applyFont="1" applyFill="1" applyBorder="1" applyAlignment="1">
      <alignment wrapText="1"/>
    </xf>
    <xf numFmtId="0" fontId="2" fillId="4" borderId="0" xfId="0" applyFont="1" applyFill="1" applyAlignment="1">
      <alignment horizontal="left" indent="1"/>
    </xf>
    <xf numFmtId="164" fontId="3" fillId="0" borderId="0" xfId="1" applyFont="1" applyFill="1" applyAlignment="1">
      <alignment horizontal="left" indent="1"/>
    </xf>
    <xf numFmtId="164" fontId="7" fillId="0" borderId="1" xfId="1" applyFont="1" applyFill="1" applyBorder="1" applyAlignment="1">
      <alignment horizontal="center" vertical="center" wrapText="1" indent="1"/>
    </xf>
    <xf numFmtId="0" fontId="4" fillId="4" borderId="2" xfId="0" applyFont="1" applyFill="1" applyBorder="1" applyAlignment="1">
      <alignment horizontal="left" wrapText="1" indent="1"/>
    </xf>
    <xf numFmtId="164" fontId="7" fillId="4" borderId="2" xfId="1" applyFont="1" applyFill="1" applyBorder="1" applyAlignment="1">
      <alignment horizontal="left" wrapText="1" indent="1"/>
    </xf>
    <xf numFmtId="0" fontId="4" fillId="5" borderId="2" xfId="0" applyFont="1" applyFill="1" applyBorder="1" applyAlignment="1">
      <alignment horizontal="left" wrapText="1" indent="1"/>
    </xf>
    <xf numFmtId="4" fontId="4" fillId="5" borderId="2" xfId="0" applyNumberFormat="1" applyFont="1" applyFill="1" applyBorder="1" applyAlignment="1">
      <alignment horizontal="right" wrapText="1" indent="1"/>
    </xf>
    <xf numFmtId="164" fontId="7" fillId="5" borderId="2" xfId="1" applyFont="1" applyFill="1" applyBorder="1" applyAlignment="1">
      <alignment horizontal="right" wrapText="1" indent="1"/>
    </xf>
    <xf numFmtId="0" fontId="10" fillId="0" borderId="0" xfId="0" applyFont="1" applyAlignment="1">
      <alignment horizontal="left" indent="1"/>
    </xf>
    <xf numFmtId="0" fontId="10" fillId="4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14" fillId="0" borderId="0" xfId="0" applyFont="1" applyAlignment="1">
      <alignment horizontal="left" indent="1"/>
    </xf>
    <xf numFmtId="164" fontId="2" fillId="0" borderId="0" xfId="1" applyFont="1" applyFill="1" applyAlignment="1">
      <alignment horizontal="left" indent="1"/>
    </xf>
    <xf numFmtId="164" fontId="2" fillId="0" borderId="0" xfId="1" applyFont="1" applyFill="1" applyAlignment="1"/>
    <xf numFmtId="164" fontId="4" fillId="0" borderId="1" xfId="1" applyFont="1" applyFill="1" applyBorder="1" applyAlignment="1">
      <alignment horizontal="center" vertical="center" wrapText="1" indent="1"/>
    </xf>
    <xf numFmtId="164" fontId="5" fillId="0" borderId="1" xfId="1" applyFont="1" applyFill="1" applyBorder="1" applyAlignment="1">
      <alignment horizontal="center" vertical="center" wrapText="1" indent="1"/>
    </xf>
    <xf numFmtId="164" fontId="4" fillId="5" borderId="2" xfId="1" applyFont="1" applyFill="1" applyBorder="1" applyAlignment="1">
      <alignment horizontal="left" wrapText="1" indent="1"/>
    </xf>
    <xf numFmtId="164" fontId="5" fillId="5" borderId="2" xfId="1" applyFont="1" applyFill="1" applyBorder="1" applyAlignment="1">
      <alignment horizontal="left" wrapText="1" indent="1"/>
    </xf>
    <xf numFmtId="164" fontId="7" fillId="5" borderId="2" xfId="1" applyFont="1" applyFill="1" applyBorder="1" applyAlignment="1">
      <alignment horizontal="left" wrapText="1" indent="1"/>
    </xf>
    <xf numFmtId="0" fontId="10" fillId="3" borderId="2" xfId="0" applyFont="1" applyFill="1" applyBorder="1" applyAlignment="1">
      <alignment horizontal="left" wrapText="1" indent="3"/>
    </xf>
    <xf numFmtId="164" fontId="10" fillId="3" borderId="2" xfId="1" applyFont="1" applyFill="1" applyBorder="1" applyAlignment="1">
      <alignment horizontal="right" wrapText="1" indent="1"/>
    </xf>
    <xf numFmtId="0" fontId="10" fillId="3" borderId="2" xfId="0" applyFont="1" applyFill="1" applyBorder="1" applyAlignment="1">
      <alignment horizontal="left" wrapText="1" indent="4"/>
    </xf>
    <xf numFmtId="164" fontId="4" fillId="5" borderId="2" xfId="1" applyFont="1" applyFill="1" applyBorder="1" applyAlignment="1">
      <alignment horizontal="right" wrapText="1" indent="1"/>
    </xf>
    <xf numFmtId="164" fontId="5" fillId="5" borderId="2" xfId="1" applyFont="1" applyFill="1" applyBorder="1" applyAlignment="1">
      <alignment horizontal="right" wrapText="1" indent="1"/>
    </xf>
    <xf numFmtId="0" fontId="15" fillId="0" borderId="2" xfId="0" applyFont="1" applyBorder="1" applyAlignment="1">
      <alignment horizontal="left" wrapText="1" indent="1"/>
    </xf>
    <xf numFmtId="164" fontId="15" fillId="0" borderId="2" xfId="1" applyFont="1" applyFill="1" applyBorder="1" applyAlignment="1">
      <alignment horizontal="right" wrapText="1" indent="1"/>
    </xf>
    <xf numFmtId="164" fontId="16" fillId="0" borderId="2" xfId="1" applyFont="1" applyFill="1" applyBorder="1" applyAlignment="1">
      <alignment horizontal="right" wrapText="1" indent="1"/>
    </xf>
    <xf numFmtId="164" fontId="17" fillId="0" borderId="2" xfId="1" applyFont="1" applyFill="1" applyBorder="1" applyAlignment="1">
      <alignment horizontal="right" wrapText="1" indent="1"/>
    </xf>
    <xf numFmtId="164" fontId="10" fillId="3" borderId="2" xfId="1" applyFont="1" applyFill="1" applyBorder="1" applyAlignment="1">
      <alignment horizontal="left" wrapText="1" indent="1"/>
    </xf>
    <xf numFmtId="0" fontId="3" fillId="0" borderId="0" xfId="0" applyFont="1"/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inden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2" fontId="18" fillId="0" borderId="4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2" fontId="20" fillId="4" borderId="4" xfId="0" applyNumberFormat="1" applyFont="1" applyFill="1" applyBorder="1" applyAlignment="1">
      <alignment horizontal="right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2" fontId="18" fillId="4" borderId="4" xfId="0" applyNumberFormat="1" applyFont="1" applyFill="1" applyBorder="1" applyAlignment="1">
      <alignment horizontal="right"/>
    </xf>
    <xf numFmtId="0" fontId="15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21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22" fillId="3" borderId="0" xfId="0" applyFont="1" applyFill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7" borderId="2" xfId="0" applyFont="1" applyFill="1" applyBorder="1" applyAlignment="1">
      <alignment horizontal="left" wrapText="1" indent="1"/>
    </xf>
    <xf numFmtId="0" fontId="5" fillId="7" borderId="2" xfId="0" applyFont="1" applyFill="1" applyBorder="1" applyAlignment="1">
      <alignment horizontal="left" wrapText="1" indent="1"/>
    </xf>
    <xf numFmtId="0" fontId="7" fillId="7" borderId="2" xfId="0" applyFont="1" applyFill="1" applyBorder="1" applyAlignment="1">
      <alignment horizontal="left" wrapText="1" indent="1"/>
    </xf>
    <xf numFmtId="0" fontId="23" fillId="3" borderId="2" xfId="0" applyFont="1" applyFill="1" applyBorder="1" applyAlignment="1">
      <alignment horizontal="left" wrapText="1" indent="1"/>
    </xf>
    <xf numFmtId="4" fontId="23" fillId="3" borderId="2" xfId="0" applyNumberFormat="1" applyFont="1" applyFill="1" applyBorder="1" applyAlignment="1">
      <alignment horizontal="right" wrapText="1" indent="1"/>
    </xf>
    <xf numFmtId="164" fontId="24" fillId="3" borderId="2" xfId="1" applyFont="1" applyFill="1" applyBorder="1" applyAlignment="1">
      <alignment horizontal="right" wrapText="1" indent="1"/>
    </xf>
    <xf numFmtId="164" fontId="24" fillId="3" borderId="2" xfId="1" applyFont="1" applyFill="1" applyBorder="1" applyAlignment="1">
      <alignment horizontal="left" wrapText="1" indent="1"/>
    </xf>
    <xf numFmtId="164" fontId="5" fillId="3" borderId="2" xfId="1" applyFont="1" applyFill="1" applyBorder="1" applyAlignment="1">
      <alignment horizontal="right" wrapText="1" indent="1"/>
    </xf>
    <xf numFmtId="0" fontId="10" fillId="3" borderId="2" xfId="0" applyFont="1" applyFill="1" applyBorder="1" applyAlignment="1">
      <alignment horizontal="left" wrapText="1" indent="2"/>
    </xf>
    <xf numFmtId="0" fontId="22" fillId="3" borderId="2" xfId="0" applyFont="1" applyFill="1" applyBorder="1" applyAlignment="1">
      <alignment horizontal="left" wrapText="1" indent="3"/>
    </xf>
    <xf numFmtId="4" fontId="22" fillId="3" borderId="2" xfId="0" applyNumberFormat="1" applyFont="1" applyFill="1" applyBorder="1" applyAlignment="1">
      <alignment horizontal="right" wrapText="1" indent="1"/>
    </xf>
    <xf numFmtId="164" fontId="25" fillId="3" borderId="2" xfId="1" applyFont="1" applyFill="1" applyBorder="1" applyAlignment="1">
      <alignment horizontal="left" wrapText="1" indent="1"/>
    </xf>
    <xf numFmtId="164" fontId="4" fillId="3" borderId="0" xfId="0" applyNumberFormat="1" applyFont="1" applyFill="1" applyAlignment="1">
      <alignment horizontal="left" indent="1"/>
    </xf>
    <xf numFmtId="164" fontId="10" fillId="3" borderId="0" xfId="0" applyNumberFormat="1" applyFont="1" applyFill="1" applyAlignment="1">
      <alignment horizontal="left" indent="1"/>
    </xf>
    <xf numFmtId="4" fontId="26" fillId="3" borderId="2" xfId="0" applyNumberFormat="1" applyFont="1" applyFill="1" applyBorder="1" applyAlignment="1">
      <alignment horizontal="right" wrapText="1" indent="1"/>
    </xf>
    <xf numFmtId="0" fontId="27" fillId="0" borderId="0" xfId="0" applyFont="1"/>
    <xf numFmtId="4" fontId="28" fillId="0" borderId="0" xfId="0" applyNumberFormat="1" applyFont="1"/>
    <xf numFmtId="0" fontId="29" fillId="0" borderId="0" xfId="0" applyFont="1" applyAlignment="1">
      <alignment horizontal="justify"/>
    </xf>
    <xf numFmtId="0" fontId="29" fillId="8" borderId="0" xfId="0" applyFont="1" applyFill="1"/>
    <xf numFmtId="0" fontId="29" fillId="0" borderId="0" xfId="0" applyFont="1"/>
    <xf numFmtId="4" fontId="17" fillId="8" borderId="0" xfId="0" applyNumberFormat="1" applyFont="1" applyFill="1"/>
    <xf numFmtId="0" fontId="32" fillId="0" borderId="0" xfId="0" applyFont="1" applyAlignment="1">
      <alignment horizontal="justify" vertical="center"/>
    </xf>
    <xf numFmtId="0" fontId="29" fillId="8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4" fontId="17" fillId="8" borderId="0" xfId="0" applyNumberFormat="1" applyFont="1" applyFill="1" applyAlignment="1">
      <alignment vertical="center"/>
    </xf>
    <xf numFmtId="0" fontId="32" fillId="0" borderId="3" xfId="0" applyFont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justify" vertical="center" wrapText="1"/>
    </xf>
    <xf numFmtId="4" fontId="29" fillId="0" borderId="3" xfId="0" applyNumberFormat="1" applyFont="1" applyBorder="1" applyAlignment="1">
      <alignment horizontal="right" vertical="center"/>
    </xf>
    <xf numFmtId="4" fontId="34" fillId="0" borderId="3" xfId="0" applyNumberFormat="1" applyFont="1" applyBorder="1" applyAlignment="1">
      <alignment horizontal="right"/>
    </xf>
    <xf numFmtId="4" fontId="29" fillId="9" borderId="3" xfId="0" applyNumberFormat="1" applyFont="1" applyFill="1" applyBorder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/>
    </xf>
    <xf numFmtId="0" fontId="32" fillId="0" borderId="3" xfId="0" applyFont="1" applyBorder="1" applyAlignment="1">
      <alignment horizontal="justify" vertical="center" wrapText="1"/>
    </xf>
    <xf numFmtId="4" fontId="32" fillId="0" borderId="3" xfId="0" applyNumberFormat="1" applyFont="1" applyBorder="1" applyAlignment="1">
      <alignment horizontal="right" vertical="center" wrapText="1"/>
    </xf>
    <xf numFmtId="4" fontId="32" fillId="9" borderId="3" xfId="0" applyNumberFormat="1" applyFont="1" applyFill="1" applyBorder="1" applyAlignment="1">
      <alignment horizontal="right" vertical="center" wrapText="1"/>
    </xf>
    <xf numFmtId="0" fontId="29" fillId="0" borderId="3" xfId="0" applyFont="1" applyBorder="1" applyAlignment="1">
      <alignment horizontal="left" vertical="center" wrapText="1"/>
    </xf>
    <xf numFmtId="3" fontId="34" fillId="0" borderId="3" xfId="0" applyNumberFormat="1" applyFont="1" applyBorder="1" applyAlignment="1">
      <alignment horizontal="right"/>
    </xf>
    <xf numFmtId="0" fontId="32" fillId="0" borderId="3" xfId="0" applyFont="1" applyBorder="1" applyAlignment="1">
      <alignment horizontal="left" vertical="center" wrapText="1"/>
    </xf>
    <xf numFmtId="4" fontId="34" fillId="0" borderId="3" xfId="0" applyNumberFormat="1" applyFont="1" applyBorder="1" applyAlignment="1">
      <alignment horizontal="right" vertical="center"/>
    </xf>
    <xf numFmtId="0" fontId="29" fillId="0" borderId="0" xfId="0" applyFont="1" applyAlignment="1">
      <alignment horizontal="justify" vertical="center"/>
    </xf>
    <xf numFmtId="4" fontId="29" fillId="0" borderId="0" xfId="0" applyNumberFormat="1" applyFont="1" applyAlignment="1">
      <alignment vertical="center"/>
    </xf>
    <xf numFmtId="4" fontId="17" fillId="0" borderId="0" xfId="0" applyNumberFormat="1" applyFont="1" applyAlignment="1">
      <alignment horizontal="right" vertical="center"/>
    </xf>
    <xf numFmtId="4" fontId="29" fillId="0" borderId="3" xfId="0" applyNumberFormat="1" applyFont="1" applyBorder="1" applyAlignment="1">
      <alignment horizontal="right" vertical="center" wrapText="1"/>
    </xf>
    <xf numFmtId="4" fontId="29" fillId="9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4" fontId="29" fillId="8" borderId="0" xfId="0" applyNumberFormat="1" applyFont="1" applyFill="1" applyAlignment="1">
      <alignment vertical="center"/>
    </xf>
    <xf numFmtId="4" fontId="17" fillId="8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horizontal="right" vertical="center" wrapText="1"/>
    </xf>
    <xf numFmtId="0" fontId="29" fillId="0" borderId="3" xfId="0" quotePrefix="1" applyFont="1" applyBorder="1" applyAlignment="1">
      <alignment horizontal="left" vertical="center" wrapText="1"/>
    </xf>
    <xf numFmtId="4" fontId="29" fillId="4" borderId="0" xfId="0" applyNumberFormat="1" applyFont="1" applyFill="1" applyAlignment="1">
      <alignment vertical="center"/>
    </xf>
    <xf numFmtId="4" fontId="32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29" fillId="8" borderId="0" xfId="0" applyFont="1" applyFill="1" applyAlignment="1">
      <alignment horizontal="left" vertical="center" wrapText="1"/>
    </xf>
    <xf numFmtId="0" fontId="29" fillId="8" borderId="0" xfId="0" applyFont="1" applyFill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4" fontId="17" fillId="8" borderId="0" xfId="0" applyNumberFormat="1" applyFont="1" applyFill="1" applyAlignment="1">
      <alignment horizontal="justify" vertical="center" wrapText="1"/>
    </xf>
    <xf numFmtId="4" fontId="17" fillId="0" borderId="0" xfId="0" applyNumberFormat="1" applyFont="1" applyAlignment="1">
      <alignment horizontal="justify" vertical="center" wrapText="1"/>
    </xf>
    <xf numFmtId="0" fontId="30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17" fillId="8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8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opLeftCell="A13" zoomScaleNormal="100" workbookViewId="0">
      <selection activeCell="G26" sqref="G26"/>
    </sheetView>
  </sheetViews>
  <sheetFormatPr defaultColWidth="7.88671875" defaultRowHeight="14.4" x14ac:dyDescent="0.3"/>
  <cols>
    <col min="1" max="1" width="44.21875" customWidth="1"/>
    <col min="2" max="2" width="15.21875" customWidth="1"/>
    <col min="3" max="3" width="15" customWidth="1"/>
    <col min="4" max="4" width="16.44140625" customWidth="1"/>
    <col min="5" max="5" width="16.109375" customWidth="1"/>
    <col min="6" max="6" width="11.6640625" style="102" customWidth="1"/>
    <col min="7" max="7" width="12" style="102" customWidth="1"/>
  </cols>
  <sheetData>
    <row r="1" spans="1:7" ht="40.950000000000003" customHeight="1" x14ac:dyDescent="0.3">
      <c r="A1" s="152" t="s">
        <v>223</v>
      </c>
      <c r="B1" s="152"/>
      <c r="C1" s="152"/>
      <c r="D1" s="152"/>
      <c r="E1" s="152"/>
      <c r="F1" s="154"/>
      <c r="G1" s="154"/>
    </row>
    <row r="2" spans="1:7" ht="52.05" customHeight="1" x14ac:dyDescent="0.3">
      <c r="A2" s="155" t="s">
        <v>224</v>
      </c>
      <c r="B2" s="155"/>
      <c r="C2" s="155"/>
      <c r="D2" s="155"/>
      <c r="E2" s="155"/>
      <c r="F2" s="156"/>
      <c r="G2" s="156"/>
    </row>
    <row r="3" spans="1:7" ht="42" customHeight="1" x14ac:dyDescent="0.3">
      <c r="A3" s="157" t="s">
        <v>0</v>
      </c>
      <c r="B3" s="157"/>
      <c r="C3" s="157"/>
      <c r="D3" s="157"/>
      <c r="E3" s="157"/>
      <c r="F3" s="158"/>
      <c r="G3" s="158"/>
    </row>
    <row r="4" spans="1:7" ht="7.2" customHeight="1" x14ac:dyDescent="0.3">
      <c r="A4" s="103"/>
      <c r="B4" s="104"/>
      <c r="C4" s="105"/>
      <c r="D4" s="104"/>
      <c r="E4" s="104"/>
      <c r="F4" s="106"/>
      <c r="G4" s="106"/>
    </row>
    <row r="5" spans="1:7" ht="12.6" customHeight="1" x14ac:dyDescent="0.3">
      <c r="A5" s="150" t="s">
        <v>1</v>
      </c>
      <c r="B5" s="150"/>
      <c r="C5" s="159"/>
      <c r="D5" s="150"/>
      <c r="E5" s="150"/>
      <c r="F5" s="160"/>
      <c r="G5" s="160"/>
    </row>
    <row r="6" spans="1:7" ht="13.95" customHeight="1" x14ac:dyDescent="0.3">
      <c r="A6" s="103"/>
      <c r="B6" s="104"/>
      <c r="C6" s="105"/>
      <c r="D6" s="104"/>
      <c r="E6" s="104"/>
      <c r="F6" s="106"/>
      <c r="G6" s="106"/>
    </row>
    <row r="7" spans="1:7" ht="19.8" customHeight="1" x14ac:dyDescent="0.3">
      <c r="A7" s="107" t="s">
        <v>2</v>
      </c>
      <c r="B7" s="108"/>
      <c r="C7" s="109"/>
      <c r="D7" s="108"/>
      <c r="E7" s="108"/>
      <c r="F7" s="110"/>
      <c r="G7" s="110"/>
    </row>
    <row r="8" spans="1:7" ht="45" customHeight="1" x14ac:dyDescent="0.3">
      <c r="A8" s="111" t="s">
        <v>3</v>
      </c>
      <c r="B8" s="111" t="s">
        <v>4</v>
      </c>
      <c r="C8" s="111" t="s">
        <v>5</v>
      </c>
      <c r="D8" s="111" t="s">
        <v>6</v>
      </c>
      <c r="E8" s="112" t="s">
        <v>7</v>
      </c>
      <c r="F8" s="113" t="s">
        <v>8</v>
      </c>
      <c r="G8" s="113" t="s">
        <v>9</v>
      </c>
    </row>
    <row r="9" spans="1:7" s="101" customFormat="1" ht="12" x14ac:dyDescent="0.25">
      <c r="A9" s="114">
        <v>1</v>
      </c>
      <c r="B9" s="114">
        <v>2</v>
      </c>
      <c r="C9" s="114">
        <v>3</v>
      </c>
      <c r="D9" s="114">
        <v>4</v>
      </c>
      <c r="E9" s="115">
        <v>5</v>
      </c>
      <c r="F9" s="113" t="s">
        <v>10</v>
      </c>
      <c r="G9" s="113" t="s">
        <v>11</v>
      </c>
    </row>
    <row r="10" spans="1:7" ht="17.399999999999999" customHeight="1" x14ac:dyDescent="0.3">
      <c r="A10" s="116" t="s">
        <v>12</v>
      </c>
      <c r="B10" s="117">
        <v>4768598.26</v>
      </c>
      <c r="C10" s="118">
        <f>C11+C12</f>
        <v>8069408.7999999998</v>
      </c>
      <c r="D10" s="117">
        <v>12914595.720000001</v>
      </c>
      <c r="E10" s="119">
        <v>8574650.7899999991</v>
      </c>
      <c r="F10" s="120">
        <f>E10/B10*100</f>
        <v>179.81491252735557</v>
      </c>
      <c r="G10" s="120">
        <f>E10/D10*100</f>
        <v>66.395038419367552</v>
      </c>
    </row>
    <row r="11" spans="1:7" ht="16.8" customHeight="1" x14ac:dyDescent="0.3">
      <c r="A11" s="116" t="s">
        <v>13</v>
      </c>
      <c r="B11" s="117">
        <v>3800</v>
      </c>
      <c r="C11" s="118">
        <v>8069408.7999999998</v>
      </c>
      <c r="D11" s="117">
        <v>5000</v>
      </c>
      <c r="E11" s="119">
        <v>4005</v>
      </c>
      <c r="F11" s="120">
        <f t="shared" ref="F11:F16" si="0">E11/B11*100</f>
        <v>105.39473684210525</v>
      </c>
      <c r="G11" s="120">
        <f t="shared" ref="G11:G16" si="1">E11/D11*100</f>
        <v>80.100000000000009</v>
      </c>
    </row>
    <row r="12" spans="1:7" ht="18.600000000000001" customHeight="1" x14ac:dyDescent="0.3">
      <c r="A12" s="121" t="s">
        <v>14</v>
      </c>
      <c r="B12" s="122">
        <f>SUM(B10:B11)</f>
        <v>4772398.26</v>
      </c>
      <c r="C12" s="118">
        <v>0</v>
      </c>
      <c r="D12" s="122">
        <f>+D10+D11</f>
        <v>12919595.720000001</v>
      </c>
      <c r="E12" s="123">
        <f>SUM(E10:E11)</f>
        <v>8578655.7899999991</v>
      </c>
      <c r="F12" s="120">
        <f t="shared" si="0"/>
        <v>179.75565580731728</v>
      </c>
      <c r="G12" s="120">
        <f t="shared" si="1"/>
        <v>66.400342363034852</v>
      </c>
    </row>
    <row r="13" spans="1:7" ht="15.6" customHeight="1" x14ac:dyDescent="0.3">
      <c r="A13" s="116" t="s">
        <v>15</v>
      </c>
      <c r="B13" s="117">
        <v>4716301.79</v>
      </c>
      <c r="C13" s="118">
        <f>C14+C15</f>
        <v>8070408.7999999998</v>
      </c>
      <c r="D13" s="117">
        <v>5807311.79</v>
      </c>
      <c r="E13" s="119">
        <v>5509142.4900000002</v>
      </c>
      <c r="F13" s="120">
        <f t="shared" si="0"/>
        <v>116.81064391767858</v>
      </c>
      <c r="G13" s="120">
        <f t="shared" si="1"/>
        <v>94.865622670485209</v>
      </c>
    </row>
    <row r="14" spans="1:7" ht="16.8" customHeight="1" x14ac:dyDescent="0.3">
      <c r="A14" s="144" t="s">
        <v>16</v>
      </c>
      <c r="B14" s="117">
        <v>63913.1</v>
      </c>
      <c r="C14" s="125">
        <v>5285334</v>
      </c>
      <c r="D14" s="117">
        <v>7208556.7999999998</v>
      </c>
      <c r="E14" s="119">
        <v>3663966.09</v>
      </c>
      <c r="F14" s="120">
        <f t="shared" si="0"/>
        <v>5732.7309894215741</v>
      </c>
      <c r="G14" s="120">
        <f t="shared" si="1"/>
        <v>50.828011648600722</v>
      </c>
    </row>
    <row r="15" spans="1:7" ht="18.600000000000001" customHeight="1" x14ac:dyDescent="0.3">
      <c r="A15" s="126" t="s">
        <v>17</v>
      </c>
      <c r="B15" s="122">
        <f>SUM(B13:B14)</f>
        <v>4780214.8899999997</v>
      </c>
      <c r="C15" s="125">
        <v>2785074.8</v>
      </c>
      <c r="D15" s="122">
        <f>SUM(D13:D14)</f>
        <v>13015868.59</v>
      </c>
      <c r="E15" s="123">
        <f>SUM(E13:E14)</f>
        <v>9173108.5800000001</v>
      </c>
      <c r="F15" s="120">
        <f t="shared" si="0"/>
        <v>191.89741028567025</v>
      </c>
      <c r="G15" s="120">
        <f t="shared" si="1"/>
        <v>70.476345981609214</v>
      </c>
    </row>
    <row r="16" spans="1:7" ht="42" customHeight="1" x14ac:dyDescent="0.3">
      <c r="A16" s="121" t="s">
        <v>18</v>
      </c>
      <c r="B16" s="122">
        <f>B12-B15</f>
        <v>-7816.6299999998882</v>
      </c>
      <c r="C16" s="127">
        <f>C10-C13</f>
        <v>-1000</v>
      </c>
      <c r="D16" s="122">
        <f>D12-D15</f>
        <v>-96272.86999999918</v>
      </c>
      <c r="E16" s="123">
        <f>E12-E15</f>
        <v>-594452.79000000097</v>
      </c>
      <c r="F16" s="120">
        <f t="shared" si="0"/>
        <v>7604.9754177952582</v>
      </c>
      <c r="G16" s="120">
        <f t="shared" si="1"/>
        <v>617.46657183898856</v>
      </c>
    </row>
    <row r="17" spans="1:7" ht="43.8" customHeight="1" x14ac:dyDescent="0.3">
      <c r="A17" s="128"/>
      <c r="B17" s="129"/>
      <c r="C17" s="129"/>
      <c r="D17" s="129"/>
      <c r="E17" s="145"/>
      <c r="F17" s="130"/>
      <c r="G17" s="130"/>
    </row>
    <row r="18" spans="1:7" ht="43.8" customHeight="1" x14ac:dyDescent="0.3">
      <c r="A18" s="128"/>
      <c r="B18" s="129"/>
      <c r="C18" s="129"/>
      <c r="D18" s="129"/>
      <c r="E18" s="145"/>
      <c r="F18" s="130"/>
      <c r="G18" s="130"/>
    </row>
    <row r="19" spans="1:7" ht="14.25" customHeight="1" x14ac:dyDescent="0.3">
      <c r="A19" s="107" t="s">
        <v>19</v>
      </c>
      <c r="B19" s="129"/>
      <c r="C19" s="129"/>
      <c r="D19" s="129"/>
      <c r="E19" s="145"/>
      <c r="F19" s="130"/>
      <c r="G19" s="130"/>
    </row>
    <row r="20" spans="1:7" ht="24.6" customHeight="1" x14ac:dyDescent="0.3">
      <c r="A20" s="124" t="s">
        <v>20</v>
      </c>
      <c r="B20" s="131">
        <v>0</v>
      </c>
      <c r="C20" s="131">
        <v>0</v>
      </c>
      <c r="D20" s="131">
        <v>0</v>
      </c>
      <c r="E20" s="132">
        <v>0</v>
      </c>
      <c r="F20" s="133"/>
      <c r="G20" s="133"/>
    </row>
    <row r="21" spans="1:7" ht="25.2" customHeight="1" x14ac:dyDescent="0.3">
      <c r="A21" s="124" t="s">
        <v>21</v>
      </c>
      <c r="B21" s="131">
        <v>0</v>
      </c>
      <c r="C21" s="131">
        <v>0</v>
      </c>
      <c r="D21" s="131">
        <v>0</v>
      </c>
      <c r="E21" s="132">
        <v>0</v>
      </c>
      <c r="F21" s="133"/>
      <c r="G21" s="133"/>
    </row>
    <row r="22" spans="1:7" ht="18.600000000000001" customHeight="1" x14ac:dyDescent="0.3">
      <c r="A22" s="126" t="s">
        <v>22</v>
      </c>
      <c r="B22" s="122">
        <f>B20-B21</f>
        <v>0</v>
      </c>
      <c r="C22" s="122">
        <f>C20-C21</f>
        <v>0</v>
      </c>
      <c r="D22" s="122">
        <f>D20-D21</f>
        <v>0</v>
      </c>
      <c r="E22" s="123">
        <f>E20-E21</f>
        <v>0</v>
      </c>
      <c r="F22" s="134" t="s">
        <v>23</v>
      </c>
      <c r="G22" s="134" t="s">
        <v>23</v>
      </c>
    </row>
    <row r="23" spans="1:7" ht="18" customHeight="1" x14ac:dyDescent="0.3">
      <c r="A23" s="135"/>
      <c r="B23" s="136"/>
      <c r="C23" s="129"/>
      <c r="D23" s="136"/>
      <c r="E23" s="145"/>
      <c r="F23" s="137"/>
      <c r="G23" s="137"/>
    </row>
    <row r="24" spans="1:7" ht="13.2" customHeight="1" x14ac:dyDescent="0.3">
      <c r="A24" s="161" t="s">
        <v>24</v>
      </c>
      <c r="B24" s="161"/>
      <c r="C24" s="161"/>
      <c r="D24" s="161"/>
      <c r="E24" s="147"/>
      <c r="F24" s="139"/>
      <c r="G24" s="139"/>
    </row>
    <row r="25" spans="1:7" ht="24.6" customHeight="1" x14ac:dyDescent="0.3">
      <c r="A25" s="126" t="s">
        <v>25</v>
      </c>
      <c r="B25" s="122">
        <v>104089.5</v>
      </c>
      <c r="C25" s="122">
        <v>1000</v>
      </c>
      <c r="D25" s="122">
        <f>-D16</f>
        <v>96272.86999999918</v>
      </c>
      <c r="E25" s="123">
        <v>96272.87</v>
      </c>
      <c r="F25" s="134">
        <f>E25/B25*100</f>
        <v>92.490472141762609</v>
      </c>
      <c r="G25" s="134">
        <f>E25/D25*100</f>
        <v>100.00000000000084</v>
      </c>
    </row>
    <row r="26" spans="1:7" x14ac:dyDescent="0.3">
      <c r="A26" s="107"/>
      <c r="B26" s="140"/>
      <c r="C26" s="140"/>
      <c r="D26" s="141"/>
      <c r="E26" s="146"/>
      <c r="F26" s="142"/>
      <c r="G26" s="142"/>
    </row>
    <row r="27" spans="1:7" ht="31.8" customHeight="1" x14ac:dyDescent="0.3">
      <c r="A27" s="126" t="s">
        <v>26</v>
      </c>
      <c r="B27" s="122">
        <f>B16+B22+B25</f>
        <v>96272.870000000112</v>
      </c>
      <c r="C27" s="122">
        <f>C16+C22+C25</f>
        <v>0</v>
      </c>
      <c r="D27" s="122">
        <f>D16+D22+D25</f>
        <v>0</v>
      </c>
      <c r="E27" s="123">
        <f>E16+E22+E25</f>
        <v>-498179.92000000097</v>
      </c>
      <c r="F27" s="134"/>
      <c r="G27" s="134" t="s">
        <v>23</v>
      </c>
    </row>
    <row r="28" spans="1:7" x14ac:dyDescent="0.3">
      <c r="A28" s="138"/>
      <c r="B28" s="143"/>
      <c r="C28" s="143"/>
      <c r="D28" s="143"/>
      <c r="E28" s="143"/>
      <c r="F28" s="139"/>
      <c r="G28" s="139"/>
    </row>
    <row r="29" spans="1:7" ht="30" customHeight="1" x14ac:dyDescent="0.3">
      <c r="A29" s="148" t="s">
        <v>27</v>
      </c>
      <c r="B29" s="148"/>
      <c r="C29" s="148"/>
      <c r="D29" s="148"/>
      <c r="E29" s="148"/>
      <c r="F29" s="149"/>
      <c r="G29" s="149"/>
    </row>
    <row r="30" spans="1:7" x14ac:dyDescent="0.3">
      <c r="A30" s="150" t="s">
        <v>28</v>
      </c>
      <c r="B30" s="151"/>
      <c r="C30" s="152"/>
      <c r="D30" s="151"/>
      <c r="E30" s="151"/>
      <c r="F30" s="153"/>
      <c r="G30" s="153"/>
    </row>
  </sheetData>
  <mergeCells count="7">
    <mergeCell ref="A29:G29"/>
    <mergeCell ref="A30:G30"/>
    <mergeCell ref="A1:G1"/>
    <mergeCell ref="A2:G2"/>
    <mergeCell ref="A3:G3"/>
    <mergeCell ref="A5:G5"/>
    <mergeCell ref="A24:D24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4"/>
  <sheetViews>
    <sheetView zoomScaleNormal="100" workbookViewId="0">
      <selection activeCell="A12" sqref="A12"/>
    </sheetView>
  </sheetViews>
  <sheetFormatPr defaultColWidth="8.88671875" defaultRowHeight="13.8" x14ac:dyDescent="0.25"/>
  <cols>
    <col min="1" max="1" width="49.44140625" style="2" customWidth="1"/>
    <col min="2" max="2" width="15.109375" style="2" customWidth="1"/>
    <col min="3" max="3" width="15.6640625" style="2" customWidth="1"/>
    <col min="4" max="4" width="18" style="2" customWidth="1"/>
    <col min="5" max="5" width="16.21875" style="2" customWidth="1"/>
    <col min="6" max="7" width="11.44140625" style="85" customWidth="1"/>
    <col min="8" max="8" width="8.88671875" style="2"/>
    <col min="9" max="9" width="9.109375" style="2"/>
    <col min="10" max="16384" width="8.88671875" style="2"/>
  </cols>
  <sheetData>
    <row r="1" spans="1:9" ht="30" customHeight="1" x14ac:dyDescent="0.25">
      <c r="A1" s="4" t="s">
        <v>29</v>
      </c>
      <c r="B1" s="4"/>
      <c r="C1" s="4"/>
      <c r="D1" s="4"/>
      <c r="E1" s="4"/>
    </row>
    <row r="2" spans="1:9" ht="33" customHeight="1" x14ac:dyDescent="0.25">
      <c r="A2" s="162" t="s">
        <v>30</v>
      </c>
      <c r="B2" s="162"/>
      <c r="C2" s="162"/>
      <c r="D2" s="162"/>
      <c r="E2" s="162"/>
      <c r="F2" s="162"/>
      <c r="G2" s="162"/>
    </row>
    <row r="3" spans="1:9" s="43" customFormat="1" ht="33" customHeight="1" x14ac:dyDescent="0.25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69" t="s">
        <v>36</v>
      </c>
      <c r="G3" s="69" t="s">
        <v>37</v>
      </c>
    </row>
    <row r="4" spans="1:9" s="44" customFormat="1" ht="28.95" customHeight="1" x14ac:dyDescent="0.25">
      <c r="A4" s="86" t="s">
        <v>2</v>
      </c>
      <c r="B4" s="86"/>
      <c r="C4" s="86"/>
      <c r="D4" s="86"/>
      <c r="E4" s="86"/>
      <c r="F4" s="87"/>
      <c r="G4" s="88"/>
    </row>
    <row r="5" spans="1:9" s="82" customFormat="1" ht="42" customHeight="1" x14ac:dyDescent="0.25">
      <c r="A5" s="89" t="s">
        <v>38</v>
      </c>
      <c r="B5" s="90">
        <v>4768598.26</v>
      </c>
      <c r="C5" s="90">
        <f>+C6+C13+C17+C20+C26</f>
        <v>8069408.7999999998</v>
      </c>
      <c r="D5" s="90">
        <f>+D6+D13+D17+D20+D26</f>
        <v>12914595.720000001</v>
      </c>
      <c r="E5" s="90">
        <v>8574650.7899999991</v>
      </c>
      <c r="F5" s="91">
        <f t="shared" ref="F5:F68" si="0">(+E5/B5)*100</f>
        <v>179.814912527356</v>
      </c>
      <c r="G5" s="92">
        <f>(+E5/D5)*100</f>
        <v>66.395038419367594</v>
      </c>
    </row>
    <row r="6" spans="1:9" s="83" customFormat="1" ht="27.6" x14ac:dyDescent="0.25">
      <c r="A6" s="21" t="s">
        <v>39</v>
      </c>
      <c r="B6" s="22">
        <v>5400</v>
      </c>
      <c r="C6" s="22">
        <v>17620</v>
      </c>
      <c r="D6" s="22">
        <v>2699276.92</v>
      </c>
      <c r="E6" s="22">
        <v>676794.87</v>
      </c>
      <c r="F6" s="93">
        <f t="shared" si="0"/>
        <v>12533.2383333333</v>
      </c>
      <c r="G6" s="93">
        <f>(+E6/D6)*100</f>
        <v>25.0731914530651</v>
      </c>
      <c r="I6" s="98"/>
    </row>
    <row r="7" spans="1:9" s="45" customFormat="1" ht="27.6" x14ac:dyDescent="0.25">
      <c r="A7" s="94" t="s">
        <v>40</v>
      </c>
      <c r="B7" s="13">
        <v>5400</v>
      </c>
      <c r="C7" s="13"/>
      <c r="D7" s="13"/>
      <c r="E7" s="13">
        <v>8100</v>
      </c>
      <c r="F7" s="14">
        <f t="shared" si="0"/>
        <v>150</v>
      </c>
      <c r="G7" s="26"/>
    </row>
    <row r="8" spans="1:9" s="84" customFormat="1" ht="28.8" x14ac:dyDescent="0.3">
      <c r="A8" s="95" t="s">
        <v>41</v>
      </c>
      <c r="B8" s="96">
        <v>5400</v>
      </c>
      <c r="C8" s="96"/>
      <c r="D8" s="96"/>
      <c r="E8" s="96">
        <v>8100</v>
      </c>
      <c r="F8" s="14">
        <f t="shared" si="0"/>
        <v>150</v>
      </c>
      <c r="G8" s="26"/>
    </row>
    <row r="9" spans="1:9" s="45" customFormat="1" x14ac:dyDescent="0.25">
      <c r="A9" s="94" t="s">
        <v>42</v>
      </c>
      <c r="B9" s="13"/>
      <c r="C9" s="13"/>
      <c r="D9" s="13"/>
      <c r="E9" s="13">
        <v>627517.94999999995</v>
      </c>
      <c r="F9" s="26"/>
      <c r="G9" s="26"/>
    </row>
    <row r="10" spans="1:9" s="84" customFormat="1" ht="28.8" x14ac:dyDescent="0.3">
      <c r="A10" s="95" t="s">
        <v>43</v>
      </c>
      <c r="B10" s="96"/>
      <c r="C10" s="96"/>
      <c r="D10" s="96"/>
      <c r="E10" s="96">
        <v>627517.94999999995</v>
      </c>
      <c r="F10" s="26"/>
      <c r="G10" s="26"/>
    </row>
    <row r="11" spans="1:9" s="45" customFormat="1" ht="27.6" x14ac:dyDescent="0.25">
      <c r="A11" s="94" t="s">
        <v>44</v>
      </c>
      <c r="B11" s="13"/>
      <c r="C11" s="13"/>
      <c r="D11" s="13"/>
      <c r="E11" s="13">
        <v>41176.92</v>
      </c>
      <c r="F11" s="26"/>
      <c r="G11" s="26"/>
    </row>
    <row r="12" spans="1:9" s="84" customFormat="1" ht="43.2" x14ac:dyDescent="0.3">
      <c r="A12" s="95" t="s">
        <v>45</v>
      </c>
      <c r="B12" s="96"/>
      <c r="C12" s="96"/>
      <c r="D12" s="96"/>
      <c r="E12" s="96">
        <v>41176.92</v>
      </c>
      <c r="F12" s="26"/>
      <c r="G12" s="26"/>
    </row>
    <row r="13" spans="1:9" s="83" customFormat="1" x14ac:dyDescent="0.25">
      <c r="A13" s="21" t="s">
        <v>46</v>
      </c>
      <c r="B13" s="22">
        <v>276</v>
      </c>
      <c r="C13" s="22">
        <v>240</v>
      </c>
      <c r="D13" s="22">
        <v>270</v>
      </c>
      <c r="E13" s="22">
        <v>393.15</v>
      </c>
      <c r="F13" s="93">
        <f t="shared" si="0"/>
        <v>142.445652173913</v>
      </c>
      <c r="G13" s="93">
        <f>(+E13/D13)*100</f>
        <v>145.611111111111</v>
      </c>
    </row>
    <row r="14" spans="1:9" s="45" customFormat="1" x14ac:dyDescent="0.25">
      <c r="A14" s="94" t="s">
        <v>47</v>
      </c>
      <c r="B14" s="13">
        <v>276</v>
      </c>
      <c r="C14" s="13"/>
      <c r="D14" s="13"/>
      <c r="E14" s="13">
        <v>393.15</v>
      </c>
      <c r="F14" s="14">
        <f t="shared" si="0"/>
        <v>142.445652173913</v>
      </c>
      <c r="G14" s="26"/>
    </row>
    <row r="15" spans="1:9" s="84" customFormat="1" ht="28.8" x14ac:dyDescent="0.3">
      <c r="A15" s="95" t="s">
        <v>48</v>
      </c>
      <c r="B15" s="96">
        <v>211.37</v>
      </c>
      <c r="C15" s="96"/>
      <c r="D15" s="96"/>
      <c r="E15" s="96">
        <v>334.52</v>
      </c>
      <c r="F15" s="14">
        <f t="shared" si="0"/>
        <v>158.26276198136</v>
      </c>
      <c r="G15" s="26"/>
    </row>
    <row r="16" spans="1:9" s="84" customFormat="1" ht="14.4" x14ac:dyDescent="0.3">
      <c r="A16" s="95" t="s">
        <v>49</v>
      </c>
      <c r="B16" s="96">
        <v>64.63</v>
      </c>
      <c r="C16" s="96"/>
      <c r="D16" s="96"/>
      <c r="E16" s="96">
        <v>58.63</v>
      </c>
      <c r="F16" s="14">
        <f t="shared" si="0"/>
        <v>90.716385579452293</v>
      </c>
      <c r="G16" s="26"/>
    </row>
    <row r="17" spans="1:9" s="83" customFormat="1" ht="41.4" x14ac:dyDescent="0.25">
      <c r="A17" s="21" t="s">
        <v>50</v>
      </c>
      <c r="B17" s="22">
        <v>3235487.96</v>
      </c>
      <c r="C17" s="22">
        <v>3227500</v>
      </c>
      <c r="D17" s="22">
        <v>3181000</v>
      </c>
      <c r="E17" s="22">
        <v>3166956.98</v>
      </c>
      <c r="F17" s="93">
        <f t="shared" si="0"/>
        <v>97.881896615062701</v>
      </c>
      <c r="G17" s="93">
        <f>(+E17/D17)*100</f>
        <v>99.558534423137402</v>
      </c>
      <c r="I17" s="98"/>
    </row>
    <row r="18" spans="1:9" s="45" customFormat="1" x14ac:dyDescent="0.25">
      <c r="A18" s="94" t="s">
        <v>51</v>
      </c>
      <c r="B18" s="13">
        <v>3235487.96</v>
      </c>
      <c r="C18" s="13"/>
      <c r="D18" s="13"/>
      <c r="E18" s="13">
        <v>3166956.98</v>
      </c>
      <c r="F18" s="14">
        <f t="shared" si="0"/>
        <v>97.881896615062701</v>
      </c>
      <c r="G18" s="26"/>
    </row>
    <row r="19" spans="1:9" s="84" customFormat="1" ht="14.4" x14ac:dyDescent="0.3">
      <c r="A19" s="95" t="s">
        <v>52</v>
      </c>
      <c r="B19" s="96">
        <v>3235487.96</v>
      </c>
      <c r="C19" s="96"/>
      <c r="D19" s="96"/>
      <c r="E19" s="96">
        <v>3166956.98</v>
      </c>
      <c r="F19" s="14">
        <f t="shared" si="0"/>
        <v>97.881896615062701</v>
      </c>
      <c r="G19" s="26"/>
    </row>
    <row r="20" spans="1:9" s="83" customFormat="1" ht="41.4" x14ac:dyDescent="0.25">
      <c r="A20" s="21" t="s">
        <v>53</v>
      </c>
      <c r="B20" s="22">
        <v>16494.89</v>
      </c>
      <c r="C20" s="22">
        <v>17500</v>
      </c>
      <c r="D20" s="22">
        <v>17500</v>
      </c>
      <c r="E20" s="22">
        <v>29747.05</v>
      </c>
      <c r="F20" s="93">
        <f t="shared" si="0"/>
        <v>180.34100257716199</v>
      </c>
      <c r="G20" s="93">
        <f>(+E20/D20)*100</f>
        <v>169.98314285714301</v>
      </c>
    </row>
    <row r="21" spans="1:9" s="45" customFormat="1" ht="27.6" x14ac:dyDescent="0.25">
      <c r="A21" s="94" t="s">
        <v>54</v>
      </c>
      <c r="B21" s="13">
        <v>15364</v>
      </c>
      <c r="C21" s="13"/>
      <c r="D21" s="13"/>
      <c r="E21" s="13">
        <v>20932.45</v>
      </c>
      <c r="F21" s="14">
        <f t="shared" si="0"/>
        <v>136.243491278313</v>
      </c>
      <c r="G21" s="26"/>
    </row>
    <row r="22" spans="1:9" s="84" customFormat="1" ht="14.4" x14ac:dyDescent="0.3">
      <c r="A22" s="95" t="s">
        <v>55</v>
      </c>
      <c r="B22" s="96">
        <v>15364</v>
      </c>
      <c r="C22" s="96"/>
      <c r="D22" s="96"/>
      <c r="E22" s="96">
        <v>20932.45</v>
      </c>
      <c r="F22" s="14">
        <f t="shared" si="0"/>
        <v>136.243491278313</v>
      </c>
      <c r="G22" s="26"/>
    </row>
    <row r="23" spans="1:9" s="45" customFormat="1" ht="41.4" x14ac:dyDescent="0.25">
      <c r="A23" s="94" t="s">
        <v>56</v>
      </c>
      <c r="B23" s="13">
        <v>1130.8900000000001</v>
      </c>
      <c r="C23" s="13"/>
      <c r="D23" s="13"/>
      <c r="E23" s="13">
        <v>8814.6</v>
      </c>
      <c r="F23" s="14">
        <f t="shared" si="0"/>
        <v>779.43920275181495</v>
      </c>
      <c r="G23" s="26"/>
    </row>
    <row r="24" spans="1:9" s="84" customFormat="1" ht="14.4" x14ac:dyDescent="0.3">
      <c r="A24" s="95" t="s">
        <v>57</v>
      </c>
      <c r="B24" s="96">
        <v>1130.8900000000001</v>
      </c>
      <c r="C24" s="96"/>
      <c r="D24" s="96"/>
      <c r="E24" s="96">
        <v>814.6</v>
      </c>
      <c r="F24" s="14">
        <f t="shared" si="0"/>
        <v>72.031762594063096</v>
      </c>
      <c r="G24" s="26"/>
    </row>
    <row r="25" spans="1:9" s="84" customFormat="1" ht="14.4" x14ac:dyDescent="0.3">
      <c r="A25" s="95" t="s">
        <v>58</v>
      </c>
      <c r="B25" s="96"/>
      <c r="C25" s="96"/>
      <c r="D25" s="96"/>
      <c r="E25" s="96">
        <v>8000</v>
      </c>
      <c r="F25" s="26"/>
      <c r="G25" s="26"/>
    </row>
    <row r="26" spans="1:9" s="83" customFormat="1" ht="27.6" x14ac:dyDescent="0.25">
      <c r="A26" s="21" t="s">
        <v>59</v>
      </c>
      <c r="B26" s="22">
        <v>1510939.41</v>
      </c>
      <c r="C26" s="22">
        <v>4806548.8</v>
      </c>
      <c r="D26" s="22">
        <v>7016548.7999999998</v>
      </c>
      <c r="E26" s="22">
        <v>4700758.74</v>
      </c>
      <c r="F26" s="93">
        <f t="shared" si="0"/>
        <v>311.11497316758698</v>
      </c>
      <c r="G26" s="93">
        <f>(+E26/D26)*100</f>
        <v>66.995311712219504</v>
      </c>
    </row>
    <row r="27" spans="1:9" s="45" customFormat="1" ht="27.6" x14ac:dyDescent="0.25">
      <c r="A27" s="94" t="s">
        <v>60</v>
      </c>
      <c r="B27" s="13">
        <v>1510939.41</v>
      </c>
      <c r="C27" s="13"/>
      <c r="D27" s="13"/>
      <c r="E27" s="13">
        <v>4700758.74</v>
      </c>
      <c r="F27" s="14">
        <f t="shared" si="0"/>
        <v>311.11497316758698</v>
      </c>
      <c r="G27" s="26"/>
    </row>
    <row r="28" spans="1:9" s="84" customFormat="1" ht="28.8" x14ac:dyDescent="0.3">
      <c r="A28" s="95" t="s">
        <v>61</v>
      </c>
      <c r="B28" s="96">
        <v>1473920.71</v>
      </c>
      <c r="C28" s="96"/>
      <c r="D28" s="96"/>
      <c r="E28" s="96">
        <v>2692811.97</v>
      </c>
      <c r="F28" s="14">
        <f t="shared" si="0"/>
        <v>182.697206961696</v>
      </c>
      <c r="G28" s="26"/>
    </row>
    <row r="29" spans="1:9" s="84" customFormat="1" ht="43.2" x14ac:dyDescent="0.3">
      <c r="A29" s="95" t="s">
        <v>62</v>
      </c>
      <c r="B29" s="96">
        <v>37018.699999999997</v>
      </c>
      <c r="C29" s="96"/>
      <c r="D29" s="96"/>
      <c r="E29" s="96">
        <v>2007946.77</v>
      </c>
      <c r="F29" s="14">
        <f t="shared" si="0"/>
        <v>5424.1417715911202</v>
      </c>
      <c r="G29" s="26"/>
    </row>
    <row r="30" spans="1:9" s="82" customFormat="1" x14ac:dyDescent="0.25">
      <c r="A30" s="89" t="s">
        <v>63</v>
      </c>
      <c r="B30" s="90">
        <v>3800</v>
      </c>
      <c r="C30" s="90">
        <v>0</v>
      </c>
      <c r="D30" s="90">
        <f>+D31</f>
        <v>5000</v>
      </c>
      <c r="E30" s="90">
        <v>4005</v>
      </c>
      <c r="F30" s="91">
        <f t="shared" si="0"/>
        <v>105.394736842105</v>
      </c>
      <c r="G30" s="97">
        <f>(+E30/D30)*100</f>
        <v>80.099999999999994</v>
      </c>
    </row>
    <row r="31" spans="1:9" s="83" customFormat="1" ht="27.6" x14ac:dyDescent="0.25">
      <c r="A31" s="21" t="s">
        <v>64</v>
      </c>
      <c r="B31" s="22">
        <v>3800</v>
      </c>
      <c r="C31" s="22">
        <v>0</v>
      </c>
      <c r="D31" s="22">
        <v>5000</v>
      </c>
      <c r="E31" s="22">
        <v>4005</v>
      </c>
      <c r="F31" s="93">
        <f t="shared" si="0"/>
        <v>105.394736842105</v>
      </c>
      <c r="G31" s="93">
        <f>(+E31/D31)*100</f>
        <v>80.099999999999994</v>
      </c>
    </row>
    <row r="32" spans="1:9" s="45" customFormat="1" x14ac:dyDescent="0.25">
      <c r="A32" s="94" t="s">
        <v>65</v>
      </c>
      <c r="B32" s="13">
        <v>3800</v>
      </c>
      <c r="C32" s="13"/>
      <c r="D32" s="13"/>
      <c r="E32" s="13">
        <v>4005</v>
      </c>
      <c r="F32" s="14">
        <f t="shared" si="0"/>
        <v>105.394736842105</v>
      </c>
      <c r="G32" s="26"/>
    </row>
    <row r="33" spans="1:9" s="84" customFormat="1" ht="14.4" x14ac:dyDescent="0.3">
      <c r="A33" s="95" t="s">
        <v>66</v>
      </c>
      <c r="B33" s="96">
        <v>3800</v>
      </c>
      <c r="C33" s="96"/>
      <c r="D33" s="96"/>
      <c r="E33" s="96">
        <v>4005</v>
      </c>
      <c r="F33" s="14">
        <f t="shared" si="0"/>
        <v>105.394736842105</v>
      </c>
      <c r="G33" s="26"/>
    </row>
    <row r="34" spans="1:9" s="44" customFormat="1" ht="34.049999999999997" customHeight="1" x14ac:dyDescent="0.25">
      <c r="A34" s="40" t="s">
        <v>67</v>
      </c>
      <c r="B34" s="41">
        <v>4772398.26</v>
      </c>
      <c r="C34" s="41">
        <f>+C5+C30</f>
        <v>8069408.7999999998</v>
      </c>
      <c r="D34" s="41">
        <f>+D5+D30</f>
        <v>12919595.720000001</v>
      </c>
      <c r="E34" s="41">
        <v>8578655.7899999991</v>
      </c>
      <c r="F34" s="58">
        <f t="shared" si="0"/>
        <v>179.755655807317</v>
      </c>
      <c r="G34" s="42">
        <f>(+E34/D34)*100</f>
        <v>66.400342363034895</v>
      </c>
    </row>
    <row r="35" spans="1:9" s="82" customFormat="1" ht="45" customHeight="1" x14ac:dyDescent="0.25">
      <c r="A35" s="89" t="s">
        <v>68</v>
      </c>
      <c r="B35" s="90">
        <v>4716301.79</v>
      </c>
      <c r="C35" s="90">
        <f>+C36+C45+C72+C75</f>
        <v>5285334</v>
      </c>
      <c r="D35" s="90">
        <f>+D36+D45+D72+D75</f>
        <v>5807311.79</v>
      </c>
      <c r="E35" s="90">
        <v>5509142.4900000002</v>
      </c>
      <c r="F35" s="91">
        <f t="shared" si="0"/>
        <v>116.810643917679</v>
      </c>
      <c r="G35" s="97">
        <f>(+E35/D35)*100</f>
        <v>94.865622670485195</v>
      </c>
    </row>
    <row r="36" spans="1:9" s="45" customFormat="1" x14ac:dyDescent="0.25">
      <c r="A36" s="21" t="s">
        <v>69</v>
      </c>
      <c r="B36" s="22">
        <v>3380304.49</v>
      </c>
      <c r="C36" s="22">
        <v>3704463</v>
      </c>
      <c r="D36" s="22">
        <v>4079573</v>
      </c>
      <c r="E36" s="22">
        <v>3958305.44</v>
      </c>
      <c r="F36" s="93">
        <f t="shared" si="0"/>
        <v>117.099079438255</v>
      </c>
      <c r="G36" s="14">
        <f>(+E36/D36)*100</f>
        <v>97.027444784049706</v>
      </c>
      <c r="I36" s="99"/>
    </row>
    <row r="37" spans="1:9" s="45" customFormat="1" x14ac:dyDescent="0.25">
      <c r="A37" s="94" t="s">
        <v>70</v>
      </c>
      <c r="B37" s="13">
        <v>2770781.53</v>
      </c>
      <c r="C37" s="13"/>
      <c r="D37" s="13"/>
      <c r="E37" s="13">
        <v>3270365.39</v>
      </c>
      <c r="F37" s="14">
        <f t="shared" si="0"/>
        <v>118.03043129134799</v>
      </c>
      <c r="G37" s="26"/>
    </row>
    <row r="38" spans="1:9" s="84" customFormat="1" ht="14.4" x14ac:dyDescent="0.3">
      <c r="A38" s="95" t="s">
        <v>71</v>
      </c>
      <c r="B38" s="96">
        <v>2383609.33</v>
      </c>
      <c r="C38" s="96"/>
      <c r="D38" s="96"/>
      <c r="E38" s="96">
        <v>2830965.32</v>
      </c>
      <c r="F38" s="14">
        <f t="shared" si="0"/>
        <v>118.768008010776</v>
      </c>
      <c r="G38" s="26"/>
    </row>
    <row r="39" spans="1:9" s="84" customFormat="1" ht="14.4" x14ac:dyDescent="0.3">
      <c r="A39" s="95" t="s">
        <v>72</v>
      </c>
      <c r="B39" s="96">
        <v>40776.75</v>
      </c>
      <c r="C39" s="96"/>
      <c r="D39" s="96"/>
      <c r="E39" s="96">
        <v>65426.64</v>
      </c>
      <c r="F39" s="14">
        <f t="shared" si="0"/>
        <v>160.45084515072901</v>
      </c>
      <c r="G39" s="26"/>
    </row>
    <row r="40" spans="1:9" s="84" customFormat="1" ht="14.4" x14ac:dyDescent="0.3">
      <c r="A40" s="95" t="s">
        <v>73</v>
      </c>
      <c r="B40" s="96">
        <v>346395.45</v>
      </c>
      <c r="C40" s="96"/>
      <c r="D40" s="96"/>
      <c r="E40" s="96">
        <v>373973.43</v>
      </c>
      <c r="F40" s="14">
        <f t="shared" si="0"/>
        <v>107.961415197573</v>
      </c>
      <c r="G40" s="26"/>
    </row>
    <row r="41" spans="1:9" s="84" customFormat="1" ht="14.4" x14ac:dyDescent="0.3">
      <c r="A41" s="95" t="s">
        <v>74</v>
      </c>
      <c r="B41" s="96">
        <v>161289.69</v>
      </c>
      <c r="C41" s="96"/>
      <c r="D41" s="96"/>
      <c r="E41" s="96">
        <v>162514.04</v>
      </c>
      <c r="F41" s="14">
        <f t="shared" si="0"/>
        <v>100.75909997719</v>
      </c>
      <c r="G41" s="26"/>
    </row>
    <row r="42" spans="1:9" s="84" customFormat="1" ht="14.4" x14ac:dyDescent="0.3">
      <c r="A42" s="95" t="s">
        <v>75</v>
      </c>
      <c r="B42" s="96">
        <v>161289.69</v>
      </c>
      <c r="C42" s="96"/>
      <c r="D42" s="96"/>
      <c r="E42" s="96">
        <v>162514.04</v>
      </c>
      <c r="F42" s="14">
        <f t="shared" si="0"/>
        <v>100.75909997719</v>
      </c>
      <c r="G42" s="26"/>
    </row>
    <row r="43" spans="1:9" s="84" customFormat="1" ht="14.4" x14ac:dyDescent="0.3">
      <c r="A43" s="95" t="s">
        <v>76</v>
      </c>
      <c r="B43" s="96">
        <v>448233.27</v>
      </c>
      <c r="C43" s="96"/>
      <c r="D43" s="96"/>
      <c r="E43" s="96">
        <v>525426.01</v>
      </c>
      <c r="F43" s="14">
        <f t="shared" si="0"/>
        <v>117.22155519602499</v>
      </c>
      <c r="G43" s="26"/>
    </row>
    <row r="44" spans="1:9" s="84" customFormat="1" ht="28.8" x14ac:dyDescent="0.3">
      <c r="A44" s="95" t="s">
        <v>77</v>
      </c>
      <c r="B44" s="96">
        <v>448233.27</v>
      </c>
      <c r="C44" s="96"/>
      <c r="D44" s="96"/>
      <c r="E44" s="96">
        <v>525426.01</v>
      </c>
      <c r="F44" s="14">
        <f t="shared" si="0"/>
        <v>117.22155519602499</v>
      </c>
      <c r="G44" s="26"/>
    </row>
    <row r="45" spans="1:9" s="45" customFormat="1" x14ac:dyDescent="0.25">
      <c r="A45" s="21" t="s">
        <v>78</v>
      </c>
      <c r="B45" s="22">
        <v>1309806.76</v>
      </c>
      <c r="C45" s="22">
        <v>1554331</v>
      </c>
      <c r="D45" s="22">
        <v>1698668.79</v>
      </c>
      <c r="E45" s="22">
        <v>1522581.05</v>
      </c>
      <c r="F45" s="93">
        <f t="shared" si="0"/>
        <v>116.244708494251</v>
      </c>
      <c r="G45" s="14">
        <f>(+E45/D45)*100</f>
        <v>89.633780226220594</v>
      </c>
      <c r="I45" s="99"/>
    </row>
    <row r="46" spans="1:9" s="45" customFormat="1" x14ac:dyDescent="0.25">
      <c r="A46" s="94" t="s">
        <v>79</v>
      </c>
      <c r="B46" s="13">
        <v>96002.880000000005</v>
      </c>
      <c r="C46" s="13"/>
      <c r="D46" s="13"/>
      <c r="E46" s="13">
        <v>112446.88</v>
      </c>
      <c r="F46" s="14">
        <f t="shared" si="0"/>
        <v>117.12865280708201</v>
      </c>
      <c r="G46" s="26"/>
    </row>
    <row r="47" spans="1:9" s="84" customFormat="1" ht="14.4" x14ac:dyDescent="0.3">
      <c r="A47" s="95" t="s">
        <v>80</v>
      </c>
      <c r="B47" s="96">
        <v>3944.4</v>
      </c>
      <c r="C47" s="96"/>
      <c r="D47" s="96"/>
      <c r="E47" s="96">
        <v>7579.13</v>
      </c>
      <c r="F47" s="14">
        <f t="shared" si="0"/>
        <v>192.14912280701799</v>
      </c>
      <c r="G47" s="26"/>
    </row>
    <row r="48" spans="1:9" s="84" customFormat="1" ht="28.8" x14ac:dyDescent="0.3">
      <c r="A48" s="95" t="s">
        <v>81</v>
      </c>
      <c r="B48" s="96">
        <v>82136.679999999993</v>
      </c>
      <c r="C48" s="96"/>
      <c r="D48" s="96"/>
      <c r="E48" s="96">
        <v>92237.01</v>
      </c>
      <c r="F48" s="14">
        <f t="shared" si="0"/>
        <v>112.296978645838</v>
      </c>
      <c r="G48" s="26"/>
    </row>
    <row r="49" spans="1:7" s="84" customFormat="1" ht="14.4" x14ac:dyDescent="0.3">
      <c r="A49" s="95" t="s">
        <v>82</v>
      </c>
      <c r="B49" s="96">
        <v>9921.7999999999993</v>
      </c>
      <c r="C49" s="96"/>
      <c r="D49" s="96"/>
      <c r="E49" s="96">
        <v>12630.74</v>
      </c>
      <c r="F49" s="14">
        <f t="shared" si="0"/>
        <v>127.30290874639699</v>
      </c>
      <c r="G49" s="26"/>
    </row>
    <row r="50" spans="1:7" s="45" customFormat="1" x14ac:dyDescent="0.25">
      <c r="A50" s="94" t="s">
        <v>83</v>
      </c>
      <c r="B50" s="13">
        <v>858670.31</v>
      </c>
      <c r="C50" s="13"/>
      <c r="D50" s="13"/>
      <c r="E50" s="13">
        <v>900301.9</v>
      </c>
      <c r="F50" s="14">
        <f t="shared" si="0"/>
        <v>104.84837888478999</v>
      </c>
      <c r="G50" s="26"/>
    </row>
    <row r="51" spans="1:7" s="84" customFormat="1" ht="14.4" x14ac:dyDescent="0.3">
      <c r="A51" s="95" t="s">
        <v>84</v>
      </c>
      <c r="B51" s="96">
        <v>60015.31</v>
      </c>
      <c r="C51" s="96"/>
      <c r="D51" s="96"/>
      <c r="E51" s="96">
        <v>54137.68</v>
      </c>
      <c r="F51" s="14">
        <f t="shared" si="0"/>
        <v>90.206448987766606</v>
      </c>
      <c r="G51" s="26"/>
    </row>
    <row r="52" spans="1:7" s="84" customFormat="1" ht="14.4" x14ac:dyDescent="0.3">
      <c r="A52" s="95" t="s">
        <v>85</v>
      </c>
      <c r="B52" s="96">
        <v>504067.43</v>
      </c>
      <c r="C52" s="96"/>
      <c r="D52" s="96"/>
      <c r="E52" s="96">
        <v>533104.6</v>
      </c>
      <c r="F52" s="14">
        <f t="shared" si="0"/>
        <v>105.76057254879601</v>
      </c>
      <c r="G52" s="26"/>
    </row>
    <row r="53" spans="1:7" s="84" customFormat="1" ht="14.4" x14ac:dyDescent="0.3">
      <c r="A53" s="95" t="s">
        <v>86</v>
      </c>
      <c r="B53" s="96">
        <v>241178.15</v>
      </c>
      <c r="C53" s="96"/>
      <c r="D53" s="96"/>
      <c r="E53" s="96">
        <v>256121.83</v>
      </c>
      <c r="F53" s="14">
        <f t="shared" si="0"/>
        <v>106.196116853869</v>
      </c>
      <c r="G53" s="26"/>
    </row>
    <row r="54" spans="1:7" s="84" customFormat="1" ht="28.8" x14ac:dyDescent="0.3">
      <c r="A54" s="95" t="s">
        <v>87</v>
      </c>
      <c r="B54" s="96">
        <v>15536.86</v>
      </c>
      <c r="C54" s="96"/>
      <c r="D54" s="96"/>
      <c r="E54" s="96">
        <v>14107.89</v>
      </c>
      <c r="F54" s="14">
        <f t="shared" si="0"/>
        <v>90.802710457582805</v>
      </c>
      <c r="G54" s="26"/>
    </row>
    <row r="55" spans="1:7" s="84" customFormat="1" ht="14.4" x14ac:dyDescent="0.3">
      <c r="A55" s="95" t="s">
        <v>88</v>
      </c>
      <c r="B55" s="96">
        <v>19589.310000000001</v>
      </c>
      <c r="C55" s="96"/>
      <c r="D55" s="96"/>
      <c r="E55" s="96">
        <v>23687.79</v>
      </c>
      <c r="F55" s="14">
        <f t="shared" si="0"/>
        <v>120.922023287191</v>
      </c>
      <c r="G55" s="26"/>
    </row>
    <row r="56" spans="1:7" s="84" customFormat="1" ht="14.4" x14ac:dyDescent="0.3">
      <c r="A56" s="95" t="s">
        <v>89</v>
      </c>
      <c r="B56" s="96">
        <v>18283.25</v>
      </c>
      <c r="C56" s="96"/>
      <c r="D56" s="96"/>
      <c r="E56" s="96">
        <v>19142.11</v>
      </c>
      <c r="F56" s="14">
        <f t="shared" si="0"/>
        <v>104.69752368971599</v>
      </c>
      <c r="G56" s="26"/>
    </row>
    <row r="57" spans="1:7" s="45" customFormat="1" x14ac:dyDescent="0.25">
      <c r="A57" s="94" t="s">
        <v>90</v>
      </c>
      <c r="B57" s="13">
        <v>337070.75</v>
      </c>
      <c r="C57" s="13"/>
      <c r="D57" s="13"/>
      <c r="E57" s="13">
        <v>488320.63</v>
      </c>
      <c r="F57" s="14">
        <f t="shared" si="0"/>
        <v>144.87184960427399</v>
      </c>
      <c r="G57" s="26"/>
    </row>
    <row r="58" spans="1:7" s="84" customFormat="1" ht="14.4" x14ac:dyDescent="0.3">
      <c r="A58" s="95" t="s">
        <v>91</v>
      </c>
      <c r="B58" s="96">
        <v>17771.78</v>
      </c>
      <c r="C58" s="96"/>
      <c r="D58" s="96"/>
      <c r="E58" s="96">
        <v>18305.349999999999</v>
      </c>
      <c r="F58" s="14">
        <f t="shared" si="0"/>
        <v>103.00234416586299</v>
      </c>
      <c r="G58" s="26"/>
    </row>
    <row r="59" spans="1:7" s="84" customFormat="1" ht="14.4" x14ac:dyDescent="0.3">
      <c r="A59" s="95" t="s">
        <v>92</v>
      </c>
      <c r="B59" s="96">
        <v>111710.12</v>
      </c>
      <c r="C59" s="96"/>
      <c r="D59" s="96"/>
      <c r="E59" s="96">
        <v>239380.15</v>
      </c>
      <c r="F59" s="14">
        <f t="shared" si="0"/>
        <v>214.28689719427399</v>
      </c>
      <c r="G59" s="26"/>
    </row>
    <row r="60" spans="1:7" s="84" customFormat="1" ht="14.4" x14ac:dyDescent="0.3">
      <c r="A60" s="95" t="s">
        <v>93</v>
      </c>
      <c r="B60" s="96">
        <v>7214.47</v>
      </c>
      <c r="C60" s="96"/>
      <c r="D60" s="96"/>
      <c r="E60" s="96">
        <v>5738.54</v>
      </c>
      <c r="F60" s="14">
        <f t="shared" si="0"/>
        <v>79.542086944709695</v>
      </c>
      <c r="G60" s="26"/>
    </row>
    <row r="61" spans="1:7" s="84" customFormat="1" ht="14.4" x14ac:dyDescent="0.3">
      <c r="A61" s="95" t="s">
        <v>94</v>
      </c>
      <c r="B61" s="96">
        <v>129761.34</v>
      </c>
      <c r="C61" s="96"/>
      <c r="D61" s="96"/>
      <c r="E61" s="96">
        <v>141755.95000000001</v>
      </c>
      <c r="F61" s="14">
        <f t="shared" si="0"/>
        <v>109.24359289138</v>
      </c>
      <c r="G61" s="26"/>
    </row>
    <row r="62" spans="1:7" s="84" customFormat="1" ht="14.4" x14ac:dyDescent="0.3">
      <c r="A62" s="95" t="s">
        <v>95</v>
      </c>
      <c r="B62" s="96">
        <v>2447.34</v>
      </c>
      <c r="C62" s="96"/>
      <c r="D62" s="96"/>
      <c r="E62" s="96">
        <v>4520.83</v>
      </c>
      <c r="F62" s="14">
        <f t="shared" si="0"/>
        <v>184.72423120612601</v>
      </c>
      <c r="G62" s="26"/>
    </row>
    <row r="63" spans="1:7" s="84" customFormat="1" ht="14.4" x14ac:dyDescent="0.3">
      <c r="A63" s="95" t="s">
        <v>96</v>
      </c>
      <c r="B63" s="96">
        <v>19993.8</v>
      </c>
      <c r="C63" s="96"/>
      <c r="D63" s="96"/>
      <c r="E63" s="96">
        <v>18417.53</v>
      </c>
      <c r="F63" s="14">
        <f t="shared" si="0"/>
        <v>92.116206023867406</v>
      </c>
      <c r="G63" s="26"/>
    </row>
    <row r="64" spans="1:7" s="84" customFormat="1" ht="14.4" x14ac:dyDescent="0.3">
      <c r="A64" s="95" t="s">
        <v>97</v>
      </c>
      <c r="B64" s="96">
        <v>24676.240000000002</v>
      </c>
      <c r="C64" s="96"/>
      <c r="D64" s="96"/>
      <c r="E64" s="96">
        <v>24726.02</v>
      </c>
      <c r="F64" s="14">
        <f t="shared" si="0"/>
        <v>100.201732516785</v>
      </c>
      <c r="G64" s="26"/>
    </row>
    <row r="65" spans="1:7" s="84" customFormat="1" ht="14.4" x14ac:dyDescent="0.3">
      <c r="A65" s="95" t="s">
        <v>98</v>
      </c>
      <c r="B65" s="96">
        <v>14713.97</v>
      </c>
      <c r="C65" s="96"/>
      <c r="D65" s="96"/>
      <c r="E65" s="96">
        <v>20720.240000000002</v>
      </c>
      <c r="F65" s="14">
        <f t="shared" si="0"/>
        <v>140.82018653021601</v>
      </c>
      <c r="G65" s="26"/>
    </row>
    <row r="66" spans="1:7" s="84" customFormat="1" ht="14.4" x14ac:dyDescent="0.3">
      <c r="A66" s="95" t="s">
        <v>99</v>
      </c>
      <c r="B66" s="96">
        <v>8781.69</v>
      </c>
      <c r="C66" s="96"/>
      <c r="D66" s="96"/>
      <c r="E66" s="96">
        <v>14756.02</v>
      </c>
      <c r="F66" s="14">
        <f t="shared" si="0"/>
        <v>168.03166588663501</v>
      </c>
      <c r="G66" s="26"/>
    </row>
    <row r="67" spans="1:7" s="45" customFormat="1" x14ac:dyDescent="0.25">
      <c r="A67" s="94" t="s">
        <v>100</v>
      </c>
      <c r="B67" s="13">
        <v>18062.82</v>
      </c>
      <c r="C67" s="13"/>
      <c r="D67" s="13"/>
      <c r="E67" s="13">
        <v>21511.64</v>
      </c>
      <c r="F67" s="14">
        <f t="shared" si="0"/>
        <v>119.093474883767</v>
      </c>
      <c r="G67" s="26"/>
    </row>
    <row r="68" spans="1:7" s="84" customFormat="1" ht="28.8" x14ac:dyDescent="0.3">
      <c r="A68" s="95" t="s">
        <v>101</v>
      </c>
      <c r="B68" s="96">
        <v>2432.17</v>
      </c>
      <c r="C68" s="96"/>
      <c r="D68" s="96"/>
      <c r="E68" s="96">
        <v>2438.9699999999998</v>
      </c>
      <c r="F68" s="14">
        <f t="shared" si="0"/>
        <v>100.279585719748</v>
      </c>
      <c r="G68" s="26"/>
    </row>
    <row r="69" spans="1:7" s="84" customFormat="1" ht="14.4" x14ac:dyDescent="0.3">
      <c r="A69" s="95" t="s">
        <v>102</v>
      </c>
      <c r="B69" s="96">
        <v>9685.35</v>
      </c>
      <c r="C69" s="96"/>
      <c r="D69" s="96"/>
      <c r="E69" s="96">
        <v>9716.89</v>
      </c>
      <c r="F69" s="14">
        <f t="shared" ref="F69:F90" si="1">(+E69/B69)*100</f>
        <v>100.325646466054</v>
      </c>
      <c r="G69" s="26"/>
    </row>
    <row r="70" spans="1:7" s="84" customFormat="1" ht="14.4" x14ac:dyDescent="0.3">
      <c r="A70" s="95" t="s">
        <v>103</v>
      </c>
      <c r="B70" s="96">
        <v>2117.4499999999998</v>
      </c>
      <c r="C70" s="96"/>
      <c r="D70" s="96"/>
      <c r="E70" s="96">
        <v>4423.3599999999997</v>
      </c>
      <c r="F70" s="14">
        <f t="shared" si="1"/>
        <v>208.90032822498799</v>
      </c>
      <c r="G70" s="26"/>
    </row>
    <row r="71" spans="1:7" s="84" customFormat="1" ht="14.4" x14ac:dyDescent="0.3">
      <c r="A71" s="95" t="s">
        <v>104</v>
      </c>
      <c r="B71" s="96">
        <v>3827.85</v>
      </c>
      <c r="C71" s="96"/>
      <c r="D71" s="96"/>
      <c r="E71" s="96">
        <v>4932.42</v>
      </c>
      <c r="F71" s="14">
        <f t="shared" si="1"/>
        <v>128.856146400721</v>
      </c>
      <c r="G71" s="26"/>
    </row>
    <row r="72" spans="1:7" s="45" customFormat="1" x14ac:dyDescent="0.25">
      <c r="A72" s="21" t="s">
        <v>105</v>
      </c>
      <c r="B72" s="22">
        <v>1306.78</v>
      </c>
      <c r="C72" s="22">
        <v>1540</v>
      </c>
      <c r="D72" s="22">
        <v>1570</v>
      </c>
      <c r="E72" s="22">
        <v>1506.67</v>
      </c>
      <c r="F72" s="93">
        <f t="shared" si="1"/>
        <v>115.296377355025</v>
      </c>
      <c r="G72" s="14">
        <f>(+E72/D72)*100</f>
        <v>95.966242038216606</v>
      </c>
    </row>
    <row r="73" spans="1:7" s="45" customFormat="1" x14ac:dyDescent="0.25">
      <c r="A73" s="94" t="s">
        <v>106</v>
      </c>
      <c r="B73" s="13">
        <v>1306.78</v>
      </c>
      <c r="C73" s="13"/>
      <c r="D73" s="13"/>
      <c r="E73" s="13">
        <v>1506.67</v>
      </c>
      <c r="F73" s="14">
        <f t="shared" si="1"/>
        <v>115.296377355025</v>
      </c>
      <c r="G73" s="26"/>
    </row>
    <row r="74" spans="1:7" s="84" customFormat="1" ht="14.4" x14ac:dyDescent="0.3">
      <c r="A74" s="95" t="s">
        <v>107</v>
      </c>
      <c r="B74" s="96">
        <v>1306.78</v>
      </c>
      <c r="C74" s="96"/>
      <c r="D74" s="96"/>
      <c r="E74" s="96">
        <v>1506.67</v>
      </c>
      <c r="F74" s="14">
        <f t="shared" si="1"/>
        <v>115.296377355025</v>
      </c>
      <c r="G74" s="26"/>
    </row>
    <row r="75" spans="1:7" s="45" customFormat="1" ht="27.6" x14ac:dyDescent="0.25">
      <c r="A75" s="21" t="s">
        <v>108</v>
      </c>
      <c r="B75" s="22">
        <v>24883.759999999998</v>
      </c>
      <c r="C75" s="22">
        <v>25000</v>
      </c>
      <c r="D75" s="22">
        <v>27500</v>
      </c>
      <c r="E75" s="22">
        <v>26749.33</v>
      </c>
      <c r="F75" s="93">
        <f t="shared" si="1"/>
        <v>107.497138696081</v>
      </c>
      <c r="G75" s="14">
        <f>(+E75/D75)*100</f>
        <v>97.270290909090903</v>
      </c>
    </row>
    <row r="76" spans="1:7" s="45" customFormat="1" ht="27.6" x14ac:dyDescent="0.25">
      <c r="A76" s="94" t="s">
        <v>109</v>
      </c>
      <c r="B76" s="22">
        <v>24883.759999999998</v>
      </c>
      <c r="C76" s="22"/>
      <c r="D76" s="22"/>
      <c r="E76" s="22">
        <v>26749.33</v>
      </c>
      <c r="F76" s="93">
        <f t="shared" si="1"/>
        <v>107.497138696081</v>
      </c>
      <c r="G76" s="26"/>
    </row>
    <row r="77" spans="1:7" s="84" customFormat="1" ht="14.4" x14ac:dyDescent="0.3">
      <c r="A77" s="95" t="s">
        <v>110</v>
      </c>
      <c r="B77" s="100">
        <v>24883.759999999998</v>
      </c>
      <c r="C77" s="100"/>
      <c r="D77" s="100"/>
      <c r="E77" s="100">
        <v>26749.33</v>
      </c>
      <c r="F77" s="93">
        <f t="shared" si="1"/>
        <v>107.497138696081</v>
      </c>
      <c r="G77" s="26"/>
    </row>
    <row r="78" spans="1:7" s="82" customFormat="1" ht="34.049999999999997" customHeight="1" x14ac:dyDescent="0.25">
      <c r="A78" s="89" t="s">
        <v>111</v>
      </c>
      <c r="B78" s="90">
        <v>63913.1</v>
      </c>
      <c r="C78" s="90">
        <f>+C79+C87</f>
        <v>2785074.8</v>
      </c>
      <c r="D78" s="90">
        <f>+D79+D87</f>
        <v>7208556.7999999998</v>
      </c>
      <c r="E78" s="90">
        <v>3663966.09</v>
      </c>
      <c r="F78" s="91">
        <f t="shared" si="1"/>
        <v>5732.7309894215696</v>
      </c>
      <c r="G78" s="97">
        <f>(+E78/D78)*100</f>
        <v>50.8280116486007</v>
      </c>
    </row>
    <row r="79" spans="1:7" s="45" customFormat="1" ht="27.6" x14ac:dyDescent="0.25">
      <c r="A79" s="21" t="s">
        <v>112</v>
      </c>
      <c r="B79" s="22">
        <v>54221.4</v>
      </c>
      <c r="C79" s="22">
        <v>425074.8</v>
      </c>
      <c r="D79" s="22">
        <v>553556.80000000005</v>
      </c>
      <c r="E79" s="22">
        <v>135643.01</v>
      </c>
      <c r="F79" s="93">
        <f t="shared" si="1"/>
        <v>250.16508242133199</v>
      </c>
      <c r="G79" s="14">
        <f>(+E79/D79)*100</f>
        <v>24.5039009546988</v>
      </c>
    </row>
    <row r="80" spans="1:7" s="45" customFormat="1" x14ac:dyDescent="0.25">
      <c r="A80" s="94" t="s">
        <v>113</v>
      </c>
      <c r="B80" s="13">
        <v>54221.4</v>
      </c>
      <c r="C80" s="13"/>
      <c r="D80" s="13"/>
      <c r="E80" s="13">
        <v>135643.01</v>
      </c>
      <c r="F80" s="14">
        <f t="shared" si="1"/>
        <v>250.16508242133199</v>
      </c>
      <c r="G80" s="26"/>
    </row>
    <row r="81" spans="1:7" s="84" customFormat="1" ht="14.4" x14ac:dyDescent="0.3">
      <c r="A81" s="95" t="s">
        <v>114</v>
      </c>
      <c r="B81" s="96">
        <v>2017.8</v>
      </c>
      <c r="C81" s="96"/>
      <c r="D81" s="96"/>
      <c r="E81" s="96">
        <v>38000</v>
      </c>
      <c r="F81" s="14">
        <f t="shared" si="1"/>
        <v>1883.23917137476</v>
      </c>
      <c r="G81" s="26"/>
    </row>
    <row r="82" spans="1:7" s="84" customFormat="1" ht="14.4" x14ac:dyDescent="0.3">
      <c r="A82" s="95" t="s">
        <v>115</v>
      </c>
      <c r="B82" s="96">
        <v>758</v>
      </c>
      <c r="C82" s="96"/>
      <c r="D82" s="96"/>
      <c r="E82" s="96">
        <v>3137.1</v>
      </c>
      <c r="F82" s="14">
        <f t="shared" si="1"/>
        <v>413.86543535620098</v>
      </c>
      <c r="G82" s="26"/>
    </row>
    <row r="83" spans="1:7" s="84" customFormat="1" ht="14.4" x14ac:dyDescent="0.3">
      <c r="A83" s="95" t="s">
        <v>116</v>
      </c>
      <c r="B83" s="96">
        <v>10115.25</v>
      </c>
      <c r="C83" s="96"/>
      <c r="D83" s="96"/>
      <c r="E83" s="96">
        <v>5250</v>
      </c>
      <c r="F83" s="14">
        <f t="shared" si="1"/>
        <v>51.901831393193397</v>
      </c>
      <c r="G83" s="26"/>
    </row>
    <row r="84" spans="1:7" s="84" customFormat="1" ht="14.4" x14ac:dyDescent="0.3">
      <c r="A84" s="95" t="s">
        <v>117</v>
      </c>
      <c r="B84" s="96">
        <v>14826.13</v>
      </c>
      <c r="C84" s="96"/>
      <c r="D84" s="96"/>
      <c r="E84" s="96">
        <v>39868.550000000003</v>
      </c>
      <c r="F84" s="14">
        <f t="shared" si="1"/>
        <v>268.90732780570499</v>
      </c>
      <c r="G84" s="26"/>
    </row>
    <row r="85" spans="1:7" s="84" customFormat="1" ht="14.4" x14ac:dyDescent="0.3">
      <c r="A85" s="95" t="s">
        <v>118</v>
      </c>
      <c r="B85" s="96">
        <v>331.9</v>
      </c>
      <c r="C85" s="96"/>
      <c r="D85" s="96"/>
      <c r="E85" s="96"/>
      <c r="F85" s="26">
        <f t="shared" si="1"/>
        <v>0</v>
      </c>
      <c r="G85" s="26"/>
    </row>
    <row r="86" spans="1:7" s="84" customFormat="1" ht="28.8" x14ac:dyDescent="0.3">
      <c r="A86" s="95" t="s">
        <v>119</v>
      </c>
      <c r="B86" s="96">
        <v>26172.32</v>
      </c>
      <c r="C86" s="96"/>
      <c r="D86" s="96"/>
      <c r="E86" s="96">
        <v>49387.360000000001</v>
      </c>
      <c r="F86" s="14">
        <f t="shared" si="1"/>
        <v>188.70073421079999</v>
      </c>
      <c r="G86" s="26"/>
    </row>
    <row r="87" spans="1:7" s="45" customFormat="1" ht="27.6" x14ac:dyDescent="0.25">
      <c r="A87" s="21" t="s">
        <v>120</v>
      </c>
      <c r="B87" s="22">
        <v>9691.7000000000007</v>
      </c>
      <c r="C87" s="22">
        <v>2360000</v>
      </c>
      <c r="D87" s="22">
        <v>6655000</v>
      </c>
      <c r="E87" s="22">
        <v>3528323.08</v>
      </c>
      <c r="F87" s="93">
        <f t="shared" si="1"/>
        <v>36405.615939412099</v>
      </c>
      <c r="G87" s="14">
        <f>(+E87/D87)*100</f>
        <v>53.017627047332802</v>
      </c>
    </row>
    <row r="88" spans="1:7" s="45" customFormat="1" x14ac:dyDescent="0.25">
      <c r="A88" s="94" t="s">
        <v>121</v>
      </c>
      <c r="B88" s="13">
        <v>9691.7000000000007</v>
      </c>
      <c r="C88" s="13"/>
      <c r="D88" s="13"/>
      <c r="E88" s="13">
        <v>3528323.08</v>
      </c>
      <c r="F88" s="14">
        <f t="shared" si="1"/>
        <v>36405.615939412099</v>
      </c>
      <c r="G88" s="26"/>
    </row>
    <row r="89" spans="1:7" s="84" customFormat="1" ht="28.8" x14ac:dyDescent="0.3">
      <c r="A89" s="95" t="s">
        <v>122</v>
      </c>
      <c r="B89" s="96">
        <v>9691.7000000000007</v>
      </c>
      <c r="C89" s="96"/>
      <c r="D89" s="96"/>
      <c r="E89" s="96">
        <v>3528323.08</v>
      </c>
      <c r="F89" s="14">
        <f t="shared" si="1"/>
        <v>36405.615939412099</v>
      </c>
      <c r="G89" s="26"/>
    </row>
    <row r="90" spans="1:7" s="44" customFormat="1" ht="39" customHeight="1" x14ac:dyDescent="0.25">
      <c r="A90" s="40" t="s">
        <v>123</v>
      </c>
      <c r="B90" s="41">
        <v>4780214.8899999997</v>
      </c>
      <c r="C90" s="41">
        <f>+C78+C35</f>
        <v>8070408.7999999998</v>
      </c>
      <c r="D90" s="41">
        <f>+D78+D35</f>
        <v>13015868.59</v>
      </c>
      <c r="E90" s="41">
        <v>9173108.5800000001</v>
      </c>
      <c r="F90" s="58">
        <f t="shared" si="1"/>
        <v>191.89741028566999</v>
      </c>
      <c r="G90" s="42">
        <f>(+E90/D90)*100</f>
        <v>70.476345981609199</v>
      </c>
    </row>
    <row r="94" spans="1:7" x14ac:dyDescent="0.25">
      <c r="E94" s="31"/>
    </row>
  </sheetData>
  <mergeCells count="1">
    <mergeCell ref="A2:G2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view="pageLayout" zoomScaleNormal="100" workbookViewId="0">
      <selection activeCell="F24" sqref="F24"/>
    </sheetView>
  </sheetViews>
  <sheetFormatPr defaultColWidth="9" defaultRowHeight="13.8" x14ac:dyDescent="0.25"/>
  <cols>
    <col min="1" max="1" width="7.6640625" style="4" customWidth="1"/>
    <col min="2" max="2" width="43.77734375" style="4" customWidth="1"/>
    <col min="3" max="3" width="14.21875" style="4" customWidth="1"/>
    <col min="4" max="4" width="16" style="4" customWidth="1"/>
    <col min="5" max="5" width="16.109375" style="4" customWidth="1"/>
    <col min="6" max="6" width="15.77734375" style="4" customWidth="1"/>
    <col min="7" max="8" width="9" style="64"/>
    <col min="9" max="16384" width="9" style="4"/>
  </cols>
  <sheetData>
    <row r="1" spans="1:8" x14ac:dyDescent="0.25">
      <c r="A1" s="4" t="s">
        <v>29</v>
      </c>
    </row>
    <row r="2" spans="1:8" ht="37.049999999999997" customHeight="1" x14ac:dyDescent="0.25">
      <c r="A2" s="163" t="s">
        <v>30</v>
      </c>
      <c r="B2" s="163"/>
      <c r="C2" s="163"/>
      <c r="D2" s="163"/>
      <c r="E2" s="163"/>
      <c r="F2" s="163"/>
      <c r="G2" s="163"/>
      <c r="H2" s="163"/>
    </row>
    <row r="3" spans="1:8" x14ac:dyDescent="0.25">
      <c r="A3" s="65"/>
      <c r="B3" s="65"/>
      <c r="C3" s="65"/>
      <c r="D3" s="65"/>
      <c r="E3" s="65"/>
      <c r="F3" s="65"/>
    </row>
    <row r="4" spans="1:8" ht="16.05" customHeight="1" x14ac:dyDescent="0.25">
      <c r="A4" s="164" t="s">
        <v>124</v>
      </c>
      <c r="B4" s="164"/>
      <c r="C4" s="164"/>
      <c r="D4" s="164"/>
      <c r="E4" s="164"/>
      <c r="F4" s="164"/>
      <c r="G4" s="165"/>
      <c r="H4" s="165"/>
    </row>
    <row r="5" spans="1:8" x14ac:dyDescent="0.25">
      <c r="A5" s="65"/>
      <c r="B5" s="65"/>
      <c r="C5" s="65"/>
      <c r="D5" s="65"/>
      <c r="E5" s="65"/>
      <c r="F5" s="66"/>
    </row>
    <row r="6" spans="1:8" x14ac:dyDescent="0.25">
      <c r="A6" s="65"/>
      <c r="B6" s="65"/>
      <c r="C6" s="65"/>
      <c r="D6" s="65"/>
      <c r="E6" s="65"/>
      <c r="F6" s="65"/>
    </row>
    <row r="7" spans="1:8" x14ac:dyDescent="0.25">
      <c r="A7" s="65"/>
      <c r="B7" s="65"/>
      <c r="C7" s="65"/>
      <c r="D7" s="65"/>
      <c r="E7" s="65"/>
      <c r="F7" s="66"/>
    </row>
    <row r="8" spans="1:8" ht="39.6" x14ac:dyDescent="0.25">
      <c r="A8" s="67" t="s">
        <v>31</v>
      </c>
      <c r="B8" s="68" t="s">
        <v>3</v>
      </c>
      <c r="C8" s="5" t="s">
        <v>32</v>
      </c>
      <c r="D8" s="5" t="s">
        <v>33</v>
      </c>
      <c r="E8" s="5" t="s">
        <v>34</v>
      </c>
      <c r="F8" s="5" t="s">
        <v>35</v>
      </c>
      <c r="G8" s="69" t="s">
        <v>36</v>
      </c>
      <c r="H8" s="69" t="s">
        <v>37</v>
      </c>
    </row>
    <row r="9" spans="1:8" x14ac:dyDescent="0.25">
      <c r="A9" s="70"/>
      <c r="B9" s="71" t="s">
        <v>125</v>
      </c>
      <c r="C9" s="72">
        <v>0</v>
      </c>
      <c r="D9" s="72">
        <v>0</v>
      </c>
      <c r="E9" s="72">
        <v>0</v>
      </c>
      <c r="F9" s="72">
        <v>0</v>
      </c>
      <c r="G9" s="73" t="s">
        <v>23</v>
      </c>
      <c r="H9" s="73" t="s">
        <v>23</v>
      </c>
    </row>
    <row r="10" spans="1:8" ht="39" customHeight="1" x14ac:dyDescent="0.25">
      <c r="A10" s="74">
        <v>8</v>
      </c>
      <c r="B10" s="74" t="s">
        <v>126</v>
      </c>
      <c r="C10" s="75">
        <v>0</v>
      </c>
      <c r="D10" s="75">
        <v>0</v>
      </c>
      <c r="E10" s="75">
        <v>0</v>
      </c>
      <c r="F10" s="75">
        <v>0</v>
      </c>
      <c r="G10" s="73" t="s">
        <v>23</v>
      </c>
      <c r="H10" s="73" t="s">
        <v>23</v>
      </c>
    </row>
    <row r="11" spans="1:8" x14ac:dyDescent="0.25">
      <c r="A11" s="76">
        <v>84</v>
      </c>
      <c r="B11" s="76" t="s">
        <v>127</v>
      </c>
      <c r="C11" s="75">
        <v>0</v>
      </c>
      <c r="D11" s="75">
        <v>0</v>
      </c>
      <c r="E11" s="75">
        <v>0</v>
      </c>
      <c r="F11" s="75">
        <v>0</v>
      </c>
      <c r="G11" s="73" t="s">
        <v>23</v>
      </c>
      <c r="H11" s="73" t="s">
        <v>23</v>
      </c>
    </row>
    <row r="12" spans="1:8" x14ac:dyDescent="0.25">
      <c r="A12" s="76"/>
      <c r="B12" s="77"/>
      <c r="C12" s="75"/>
      <c r="D12" s="75"/>
      <c r="E12" s="75"/>
      <c r="F12" s="75"/>
      <c r="G12" s="73"/>
      <c r="H12" s="73"/>
    </row>
    <row r="13" spans="1:8" x14ac:dyDescent="0.25">
      <c r="A13" s="76"/>
      <c r="B13" s="71" t="s">
        <v>128</v>
      </c>
      <c r="C13" s="78">
        <v>0</v>
      </c>
      <c r="D13" s="78">
        <v>0</v>
      </c>
      <c r="E13" s="78">
        <v>0</v>
      </c>
      <c r="F13" s="78">
        <v>0</v>
      </c>
      <c r="G13" s="73" t="s">
        <v>23</v>
      </c>
      <c r="H13" s="73" t="s">
        <v>23</v>
      </c>
    </row>
    <row r="14" spans="1:8" ht="39" customHeight="1" x14ac:dyDescent="0.25">
      <c r="A14" s="79">
        <v>5</v>
      </c>
      <c r="B14" s="80" t="s">
        <v>129</v>
      </c>
      <c r="C14" s="75">
        <v>0</v>
      </c>
      <c r="D14" s="75">
        <v>0</v>
      </c>
      <c r="E14" s="75">
        <v>0</v>
      </c>
      <c r="F14" s="75">
        <v>0</v>
      </c>
      <c r="G14" s="73" t="s">
        <v>23</v>
      </c>
      <c r="H14" s="73" t="s">
        <v>23</v>
      </c>
    </row>
    <row r="15" spans="1:8" ht="27.6" x14ac:dyDescent="0.25">
      <c r="A15" s="76">
        <v>54</v>
      </c>
      <c r="B15" s="81" t="s">
        <v>130</v>
      </c>
      <c r="C15" s="75">
        <v>0</v>
      </c>
      <c r="D15" s="75">
        <v>0</v>
      </c>
      <c r="E15" s="75">
        <v>0</v>
      </c>
      <c r="F15" s="75">
        <v>0</v>
      </c>
      <c r="G15" s="73" t="s">
        <v>23</v>
      </c>
      <c r="H15" s="73" t="s">
        <v>23</v>
      </c>
    </row>
  </sheetData>
  <mergeCells count="2">
    <mergeCell ref="A2:H2"/>
    <mergeCell ref="A4:H4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opLeftCell="A30" zoomScaleNormal="100" workbookViewId="0">
      <selection activeCell="C38" sqref="C38"/>
    </sheetView>
  </sheetViews>
  <sheetFormatPr defaultColWidth="8.88671875" defaultRowHeight="13.8" x14ac:dyDescent="0.25"/>
  <cols>
    <col min="1" max="1" width="48.44140625" style="2" customWidth="1"/>
    <col min="2" max="2" width="15.6640625" style="47" customWidth="1"/>
    <col min="3" max="3" width="17.6640625" style="47" customWidth="1"/>
    <col min="4" max="4" width="16.21875" style="47" customWidth="1"/>
    <col min="5" max="5" width="15.109375" style="47" customWidth="1"/>
    <col min="6" max="6" width="11.6640625" style="36" customWidth="1"/>
    <col min="7" max="7" width="11.21875" style="36" customWidth="1"/>
    <col min="8" max="16384" width="8.88671875" style="2"/>
  </cols>
  <sheetData>
    <row r="1" spans="1:7" ht="21" customHeight="1" x14ac:dyDescent="0.25">
      <c r="A1" s="4" t="s">
        <v>131</v>
      </c>
      <c r="B1" s="48"/>
      <c r="C1" s="48"/>
      <c r="D1" s="48"/>
      <c r="E1" s="48"/>
    </row>
    <row r="2" spans="1:7" ht="49.05" customHeight="1" x14ac:dyDescent="0.25">
      <c r="A2" s="166" t="s">
        <v>132</v>
      </c>
      <c r="B2" s="167"/>
      <c r="C2" s="167"/>
      <c r="D2" s="167"/>
      <c r="E2" s="167"/>
      <c r="F2" s="168"/>
      <c r="G2" s="168"/>
    </row>
    <row r="3" spans="1:7" s="43" customFormat="1" ht="37.950000000000003" customHeight="1" x14ac:dyDescent="0.25">
      <c r="A3" s="5" t="s">
        <v>31</v>
      </c>
      <c r="B3" s="49" t="s">
        <v>32</v>
      </c>
      <c r="C3" s="49" t="s">
        <v>33</v>
      </c>
      <c r="D3" s="49" t="s">
        <v>34</v>
      </c>
      <c r="E3" s="49" t="s">
        <v>35</v>
      </c>
      <c r="F3" s="50" t="s">
        <v>36</v>
      </c>
      <c r="G3" s="50" t="s">
        <v>37</v>
      </c>
    </row>
    <row r="4" spans="1:7" s="44" customFormat="1" ht="36" customHeight="1" x14ac:dyDescent="0.25">
      <c r="A4" s="40" t="s">
        <v>2</v>
      </c>
      <c r="B4" s="51"/>
      <c r="C4" s="51"/>
      <c r="D4" s="51"/>
      <c r="E4" s="51"/>
      <c r="F4" s="52"/>
      <c r="G4" s="53"/>
    </row>
    <row r="5" spans="1:7" s="45" customFormat="1" x14ac:dyDescent="0.25">
      <c r="A5" s="54" t="s">
        <v>133</v>
      </c>
      <c r="B5" s="55">
        <v>950348.14</v>
      </c>
      <c r="C5" s="55">
        <f>+C6+C7</f>
        <v>4252361.8</v>
      </c>
      <c r="D5" s="55">
        <v>6112361.7999999998</v>
      </c>
      <c r="E5" s="55">
        <v>3796571.74</v>
      </c>
      <c r="F5" s="14">
        <v>399.49</v>
      </c>
      <c r="G5" s="14">
        <v>62.11</v>
      </c>
    </row>
    <row r="6" spans="1:7" s="45" customFormat="1" x14ac:dyDescent="0.25">
      <c r="A6" s="56" t="s">
        <v>134</v>
      </c>
      <c r="B6" s="55">
        <v>940656.44</v>
      </c>
      <c r="C6" s="55">
        <v>1553897</v>
      </c>
      <c r="D6" s="55">
        <v>1903897</v>
      </c>
      <c r="E6" s="55">
        <v>1853734.97</v>
      </c>
      <c r="F6" s="14">
        <v>197.07</v>
      </c>
      <c r="G6" s="14">
        <v>97.37</v>
      </c>
    </row>
    <row r="7" spans="1:7" s="45" customFormat="1" ht="27.6" x14ac:dyDescent="0.25">
      <c r="A7" s="56" t="s">
        <v>135</v>
      </c>
      <c r="B7" s="55">
        <v>9691.7000000000007</v>
      </c>
      <c r="C7" s="55">
        <v>2698464.8</v>
      </c>
      <c r="D7" s="55">
        <v>4208464.8</v>
      </c>
      <c r="E7" s="55">
        <v>1942836.77</v>
      </c>
      <c r="F7" s="14">
        <v>20046.400000000001</v>
      </c>
      <c r="G7" s="14">
        <v>46.16</v>
      </c>
    </row>
    <row r="8" spans="1:7" s="45" customFormat="1" x14ac:dyDescent="0.25">
      <c r="A8" s="54" t="s">
        <v>136</v>
      </c>
      <c r="B8" s="55">
        <v>15640</v>
      </c>
      <c r="C8" s="55">
        <f>+C9</f>
        <v>17240</v>
      </c>
      <c r="D8" s="55">
        <v>17270</v>
      </c>
      <c r="E8" s="55">
        <v>21325.599999999999</v>
      </c>
      <c r="F8" s="14">
        <v>136.35</v>
      </c>
      <c r="G8" s="14">
        <v>123.48</v>
      </c>
    </row>
    <row r="9" spans="1:7" s="45" customFormat="1" x14ac:dyDescent="0.25">
      <c r="A9" s="56" t="s">
        <v>137</v>
      </c>
      <c r="B9" s="55">
        <v>15640</v>
      </c>
      <c r="C9" s="55">
        <v>17240</v>
      </c>
      <c r="D9" s="55">
        <v>17270</v>
      </c>
      <c r="E9" s="55">
        <v>21325.599999999999</v>
      </c>
      <c r="F9" s="14">
        <v>136.35</v>
      </c>
      <c r="G9" s="14">
        <v>123.48</v>
      </c>
    </row>
    <row r="10" spans="1:7" s="45" customFormat="1" x14ac:dyDescent="0.25">
      <c r="A10" s="54" t="s">
        <v>138</v>
      </c>
      <c r="B10" s="55">
        <v>3762311.39</v>
      </c>
      <c r="C10" s="55">
        <f>SUM(C11:C13)</f>
        <v>3779687</v>
      </c>
      <c r="D10" s="55">
        <v>4065187</v>
      </c>
      <c r="E10" s="55">
        <v>4046733.03</v>
      </c>
      <c r="F10" s="14">
        <v>107.56</v>
      </c>
      <c r="G10" s="14">
        <v>99.55</v>
      </c>
    </row>
    <row r="11" spans="1:7" s="45" customFormat="1" ht="27.6" x14ac:dyDescent="0.25">
      <c r="A11" s="56" t="s">
        <v>139</v>
      </c>
      <c r="B11" s="55">
        <v>3201720.12</v>
      </c>
      <c r="C11" s="55">
        <v>3225500</v>
      </c>
      <c r="D11" s="55">
        <v>3161000</v>
      </c>
      <c r="E11" s="55">
        <v>3142546.03</v>
      </c>
      <c r="F11" s="14">
        <v>98.15</v>
      </c>
      <c r="G11" s="14">
        <v>99.42</v>
      </c>
    </row>
    <row r="12" spans="1:7" s="45" customFormat="1" x14ac:dyDescent="0.25">
      <c r="A12" s="56" t="s">
        <v>140</v>
      </c>
      <c r="B12" s="55">
        <v>554187</v>
      </c>
      <c r="C12" s="55">
        <v>554187</v>
      </c>
      <c r="D12" s="55">
        <v>691592.76</v>
      </c>
      <c r="E12" s="55">
        <v>691592.76</v>
      </c>
      <c r="F12" s="14">
        <v>124.79</v>
      </c>
      <c r="G12" s="14">
        <v>100</v>
      </c>
    </row>
    <row r="13" spans="1:7" s="45" customFormat="1" ht="27.6" x14ac:dyDescent="0.25">
      <c r="A13" s="56" t="s">
        <v>141</v>
      </c>
      <c r="B13" s="55">
        <v>6404.27</v>
      </c>
      <c r="C13" s="55">
        <v>0</v>
      </c>
      <c r="D13" s="55">
        <v>212594.24</v>
      </c>
      <c r="E13" s="55">
        <v>212594.24</v>
      </c>
      <c r="F13" s="14">
        <v>3319.57</v>
      </c>
      <c r="G13" s="14">
        <v>100</v>
      </c>
    </row>
    <row r="14" spans="1:7" s="45" customFormat="1" x14ac:dyDescent="0.25">
      <c r="A14" s="54" t="s">
        <v>142</v>
      </c>
      <c r="B14" s="55">
        <v>5400</v>
      </c>
      <c r="C14" s="55">
        <f>+C15</f>
        <v>17620</v>
      </c>
      <c r="D14" s="55">
        <v>2699276.92</v>
      </c>
      <c r="E14" s="55">
        <v>676794.87</v>
      </c>
      <c r="F14" s="14">
        <v>12533.24</v>
      </c>
      <c r="G14" s="14">
        <v>25.07</v>
      </c>
    </row>
    <row r="15" spans="1:7" s="45" customFormat="1" x14ac:dyDescent="0.25">
      <c r="A15" s="56" t="s">
        <v>143</v>
      </c>
      <c r="B15" s="55">
        <v>5400</v>
      </c>
      <c r="C15" s="55">
        <v>17620</v>
      </c>
      <c r="D15" s="55">
        <v>2699276.92</v>
      </c>
      <c r="E15" s="55">
        <v>676794.87</v>
      </c>
      <c r="F15" s="14">
        <v>12533.24</v>
      </c>
      <c r="G15" s="14">
        <v>25.07</v>
      </c>
    </row>
    <row r="16" spans="1:7" s="45" customFormat="1" x14ac:dyDescent="0.25">
      <c r="A16" s="54" t="s">
        <v>144</v>
      </c>
      <c r="B16" s="55">
        <v>1130.8900000000001</v>
      </c>
      <c r="C16" s="55">
        <v>500</v>
      </c>
      <c r="D16" s="55">
        <v>500</v>
      </c>
      <c r="E16" s="55">
        <v>8814.6</v>
      </c>
      <c r="F16" s="14">
        <v>779.44</v>
      </c>
      <c r="G16" s="14">
        <v>1762.92</v>
      </c>
    </row>
    <row r="17" spans="1:7" s="45" customFormat="1" x14ac:dyDescent="0.25">
      <c r="A17" s="56" t="s">
        <v>145</v>
      </c>
      <c r="B17" s="55">
        <v>1130.8900000000001</v>
      </c>
      <c r="C17" s="55">
        <v>500</v>
      </c>
      <c r="D17" s="55">
        <v>500</v>
      </c>
      <c r="E17" s="55">
        <v>8814.6</v>
      </c>
      <c r="F17" s="14">
        <v>779.44</v>
      </c>
      <c r="G17" s="14">
        <v>1762.92</v>
      </c>
    </row>
    <row r="18" spans="1:7" s="45" customFormat="1" ht="41.4" x14ac:dyDescent="0.25">
      <c r="A18" s="54" t="s">
        <v>146</v>
      </c>
      <c r="B18" s="55">
        <v>37567.839999999997</v>
      </c>
      <c r="C18" s="55">
        <f>+C19</f>
        <v>2000</v>
      </c>
      <c r="D18" s="55">
        <v>25000</v>
      </c>
      <c r="E18" s="55">
        <v>28415.95</v>
      </c>
      <c r="F18" s="14">
        <v>75.64</v>
      </c>
      <c r="G18" s="14">
        <v>113.66</v>
      </c>
    </row>
    <row r="19" spans="1:7" s="45" customFormat="1" ht="41.4" x14ac:dyDescent="0.25">
      <c r="A19" s="56" t="s">
        <v>147</v>
      </c>
      <c r="B19" s="55">
        <v>37567.839999999997</v>
      </c>
      <c r="C19" s="55">
        <v>2000</v>
      </c>
      <c r="D19" s="55">
        <v>25000</v>
      </c>
      <c r="E19" s="55">
        <v>28415.95</v>
      </c>
      <c r="F19" s="14">
        <v>75.64</v>
      </c>
      <c r="G19" s="14">
        <v>113.66</v>
      </c>
    </row>
    <row r="20" spans="1:7" s="44" customFormat="1" ht="36" customHeight="1" x14ac:dyDescent="0.25">
      <c r="A20" s="40" t="s">
        <v>67</v>
      </c>
      <c r="B20" s="57">
        <v>4772398.26</v>
      </c>
      <c r="C20" s="57">
        <f>+C5+C8+C10+C14+C16+C18</f>
        <v>8069408.7999999998</v>
      </c>
      <c r="D20" s="57">
        <v>12919595.720000001</v>
      </c>
      <c r="E20" s="57">
        <v>8578655.7899999991</v>
      </c>
      <c r="F20" s="58">
        <v>179.76</v>
      </c>
      <c r="G20" s="58">
        <v>66.400000000000006</v>
      </c>
    </row>
    <row r="21" spans="1:7" s="46" customFormat="1" ht="15" customHeight="1" x14ac:dyDescent="0.25">
      <c r="A21" s="59"/>
      <c r="B21" s="60"/>
      <c r="C21" s="60"/>
      <c r="D21" s="60"/>
      <c r="E21" s="60"/>
      <c r="F21" s="61"/>
      <c r="G21" s="62"/>
    </row>
    <row r="22" spans="1:7" s="45" customFormat="1" x14ac:dyDescent="0.25">
      <c r="A22" s="54" t="s">
        <v>133</v>
      </c>
      <c r="B22" s="55">
        <v>950348.14</v>
      </c>
      <c r="C22" s="55">
        <f>+C23+C24</f>
        <v>4252361.8</v>
      </c>
      <c r="D22" s="55">
        <v>6112361.7999999998</v>
      </c>
      <c r="E22" s="55">
        <v>3796571.74</v>
      </c>
      <c r="F22" s="14">
        <v>399.49</v>
      </c>
      <c r="G22" s="14">
        <v>62.11</v>
      </c>
    </row>
    <row r="23" spans="1:7" s="45" customFormat="1" x14ac:dyDescent="0.25">
      <c r="A23" s="56" t="s">
        <v>134</v>
      </c>
      <c r="B23" s="55">
        <v>940656.44</v>
      </c>
      <c r="C23" s="55">
        <v>1553897</v>
      </c>
      <c r="D23" s="55">
        <v>1903897</v>
      </c>
      <c r="E23" s="55">
        <v>1853734.97</v>
      </c>
      <c r="F23" s="14">
        <v>197.07</v>
      </c>
      <c r="G23" s="14">
        <v>97.37</v>
      </c>
    </row>
    <row r="24" spans="1:7" s="45" customFormat="1" ht="27.6" x14ac:dyDescent="0.25">
      <c r="A24" s="56" t="s">
        <v>135</v>
      </c>
      <c r="B24" s="55">
        <v>9691.7000000000007</v>
      </c>
      <c r="C24" s="55">
        <v>2698464.8</v>
      </c>
      <c r="D24" s="55">
        <v>4208464.8</v>
      </c>
      <c r="E24" s="55">
        <v>1942836.77</v>
      </c>
      <c r="F24" s="14">
        <v>20046.400000000001</v>
      </c>
      <c r="G24" s="14">
        <v>46.16</v>
      </c>
    </row>
    <row r="25" spans="1:7" s="45" customFormat="1" x14ac:dyDescent="0.25">
      <c r="A25" s="54" t="s">
        <v>136</v>
      </c>
      <c r="B25" s="55">
        <v>15640</v>
      </c>
      <c r="C25" s="55">
        <f>+C26</f>
        <v>17240</v>
      </c>
      <c r="D25" s="55">
        <v>17270</v>
      </c>
      <c r="E25" s="55">
        <v>21325.599999999999</v>
      </c>
      <c r="F25" s="14">
        <v>136.35</v>
      </c>
      <c r="G25" s="14">
        <v>123.48</v>
      </c>
    </row>
    <row r="26" spans="1:7" s="45" customFormat="1" x14ac:dyDescent="0.25">
      <c r="A26" s="56" t="s">
        <v>137</v>
      </c>
      <c r="B26" s="55">
        <v>15640</v>
      </c>
      <c r="C26" s="55">
        <v>17240</v>
      </c>
      <c r="D26" s="55">
        <v>17270</v>
      </c>
      <c r="E26" s="55">
        <v>21325.599999999999</v>
      </c>
      <c r="F26" s="14">
        <v>136.35</v>
      </c>
      <c r="G26" s="14">
        <v>123.48</v>
      </c>
    </row>
    <row r="27" spans="1:7" s="45" customFormat="1" x14ac:dyDescent="0.25">
      <c r="A27" s="54" t="s">
        <v>138</v>
      </c>
      <c r="B27" s="55">
        <v>3796231.46</v>
      </c>
      <c r="C27" s="55">
        <f>SUM(C28:C30)</f>
        <v>3779687</v>
      </c>
      <c r="D27" s="55">
        <v>4135356.43</v>
      </c>
      <c r="E27" s="55">
        <v>3704062.03</v>
      </c>
      <c r="F27" s="14">
        <v>97.57</v>
      </c>
      <c r="G27" s="14">
        <v>89.57</v>
      </c>
    </row>
    <row r="28" spans="1:7" s="45" customFormat="1" ht="27.6" x14ac:dyDescent="0.25">
      <c r="A28" s="56" t="s">
        <v>139</v>
      </c>
      <c r="B28" s="55">
        <v>3131550.69</v>
      </c>
      <c r="C28" s="55">
        <v>3225500</v>
      </c>
      <c r="D28" s="55">
        <v>3161000</v>
      </c>
      <c r="E28" s="55">
        <v>2767004.58</v>
      </c>
      <c r="F28" s="14">
        <v>88.36</v>
      </c>
      <c r="G28" s="14">
        <v>87.54</v>
      </c>
    </row>
    <row r="29" spans="1:7" s="45" customFormat="1" x14ac:dyDescent="0.25">
      <c r="A29" s="56" t="s">
        <v>140</v>
      </c>
      <c r="B29" s="55">
        <v>554187</v>
      </c>
      <c r="C29" s="55">
        <v>554187</v>
      </c>
      <c r="D29" s="55">
        <v>691592.76</v>
      </c>
      <c r="E29" s="55">
        <v>691592.76</v>
      </c>
      <c r="F29" s="14">
        <v>124.79</v>
      </c>
      <c r="G29" s="14">
        <v>100</v>
      </c>
    </row>
    <row r="30" spans="1:7" s="45" customFormat="1" ht="27.6" x14ac:dyDescent="0.25">
      <c r="A30" s="56" t="s">
        <v>141</v>
      </c>
      <c r="B30" s="55">
        <v>110493.77</v>
      </c>
      <c r="C30" s="55">
        <v>0</v>
      </c>
      <c r="D30" s="55">
        <v>282763.67</v>
      </c>
      <c r="E30" s="55">
        <v>245464.69</v>
      </c>
      <c r="F30" s="14">
        <v>222.15</v>
      </c>
      <c r="G30" s="14">
        <v>86.81</v>
      </c>
    </row>
    <row r="31" spans="1:7" s="45" customFormat="1" x14ac:dyDescent="0.25">
      <c r="A31" s="54" t="s">
        <v>142</v>
      </c>
      <c r="B31" s="55">
        <v>5400</v>
      </c>
      <c r="C31" s="55">
        <f>+C32</f>
        <v>17620</v>
      </c>
      <c r="D31" s="55">
        <v>2699276.92</v>
      </c>
      <c r="E31" s="55">
        <v>1617407.43</v>
      </c>
      <c r="F31" s="14">
        <v>29951.99</v>
      </c>
      <c r="G31" s="14">
        <v>59.92</v>
      </c>
    </row>
    <row r="32" spans="1:7" s="45" customFormat="1" x14ac:dyDescent="0.25">
      <c r="A32" s="56" t="s">
        <v>143</v>
      </c>
      <c r="B32" s="55">
        <v>5400</v>
      </c>
      <c r="C32" s="55">
        <v>17620</v>
      </c>
      <c r="D32" s="55">
        <v>2699276.92</v>
      </c>
      <c r="E32" s="55">
        <v>1617407.43</v>
      </c>
      <c r="F32" s="14">
        <v>29951.99</v>
      </c>
      <c r="G32" s="14">
        <v>59.92</v>
      </c>
    </row>
    <row r="33" spans="1:7" s="45" customFormat="1" x14ac:dyDescent="0.25">
      <c r="A33" s="54" t="s">
        <v>144</v>
      </c>
      <c r="B33" s="55">
        <v>1130.8900000000001</v>
      </c>
      <c r="C33" s="55">
        <v>500</v>
      </c>
      <c r="D33" s="55">
        <v>500</v>
      </c>
      <c r="E33" s="55">
        <v>814.6</v>
      </c>
      <c r="F33" s="14">
        <v>72.03</v>
      </c>
      <c r="G33" s="14">
        <v>162.91999999999999</v>
      </c>
    </row>
    <row r="34" spans="1:7" s="45" customFormat="1" x14ac:dyDescent="0.25">
      <c r="A34" s="56" t="s">
        <v>145</v>
      </c>
      <c r="B34" s="55">
        <v>1130.8900000000001</v>
      </c>
      <c r="C34" s="55">
        <v>500</v>
      </c>
      <c r="D34" s="55">
        <v>500</v>
      </c>
      <c r="E34" s="55">
        <v>814.6</v>
      </c>
      <c r="F34" s="14">
        <v>72.03</v>
      </c>
      <c r="G34" s="14">
        <v>162.91999999999999</v>
      </c>
    </row>
    <row r="35" spans="1:7" s="45" customFormat="1" ht="41.4" x14ac:dyDescent="0.25">
      <c r="A35" s="54" t="s">
        <v>146</v>
      </c>
      <c r="B35" s="55">
        <v>11464.4</v>
      </c>
      <c r="C35" s="55">
        <f>+C36+C37</f>
        <v>3000</v>
      </c>
      <c r="D35" s="55">
        <v>51103.44</v>
      </c>
      <c r="E35" s="55">
        <v>32927.18</v>
      </c>
      <c r="F35" s="14">
        <v>287.20999999999998</v>
      </c>
      <c r="G35" s="14">
        <v>64.430000000000007</v>
      </c>
    </row>
    <row r="36" spans="1:7" s="45" customFormat="1" ht="41.4" x14ac:dyDescent="0.25">
      <c r="A36" s="56" t="s">
        <v>147</v>
      </c>
      <c r="B36" s="55">
        <v>11464.4</v>
      </c>
      <c r="C36" s="55">
        <v>2000</v>
      </c>
      <c r="D36" s="55">
        <v>25000</v>
      </c>
      <c r="E36" s="55">
        <v>6823.74</v>
      </c>
      <c r="F36" s="14">
        <v>59.52</v>
      </c>
      <c r="G36" s="14">
        <v>27.29</v>
      </c>
    </row>
    <row r="37" spans="1:7" s="45" customFormat="1" ht="41.4" x14ac:dyDescent="0.25">
      <c r="A37" s="56" t="s">
        <v>148</v>
      </c>
      <c r="B37" s="63"/>
      <c r="C37" s="55">
        <v>1000</v>
      </c>
      <c r="D37" s="55">
        <v>26103.439999999999</v>
      </c>
      <c r="E37" s="55">
        <v>26103.439999999999</v>
      </c>
      <c r="F37" s="26"/>
      <c r="G37" s="14">
        <v>100</v>
      </c>
    </row>
    <row r="38" spans="1:7" s="44" customFormat="1" ht="36" customHeight="1" x14ac:dyDescent="0.25">
      <c r="A38" s="40" t="s">
        <v>123</v>
      </c>
      <c r="B38" s="57">
        <v>4780214.8899999997</v>
      </c>
      <c r="C38" s="57">
        <f>+C35+C33+C31+C27+C25+C22</f>
        <v>8070408.7999999998</v>
      </c>
      <c r="D38" s="57">
        <v>13015868.59</v>
      </c>
      <c r="E38" s="57">
        <v>9173108.5800000001</v>
      </c>
      <c r="F38" s="42">
        <v>191.9</v>
      </c>
      <c r="G38" s="42">
        <v>70.48</v>
      </c>
    </row>
  </sheetData>
  <mergeCells count="1">
    <mergeCell ref="A2:G2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zoomScaleNormal="100" workbookViewId="0">
      <selection activeCell="C11" sqref="C11"/>
    </sheetView>
  </sheetViews>
  <sheetFormatPr defaultColWidth="8.88671875" defaultRowHeight="13.8" x14ac:dyDescent="0.25"/>
  <cols>
    <col min="1" max="1" width="48.44140625" style="2" customWidth="1"/>
    <col min="2" max="2" width="16.44140625" style="2" customWidth="1"/>
    <col min="3" max="3" width="16.77734375" style="2" customWidth="1"/>
    <col min="4" max="4" width="17.88671875" style="2" customWidth="1"/>
    <col min="5" max="5" width="16.77734375" style="2" customWidth="1"/>
    <col min="6" max="7" width="9" style="36" customWidth="1"/>
    <col min="8" max="16384" width="8.88671875" style="2"/>
  </cols>
  <sheetData>
    <row r="1" spans="1:7" ht="24" customHeight="1" x14ac:dyDescent="0.25">
      <c r="A1" s="4" t="s">
        <v>29</v>
      </c>
      <c r="B1" s="4"/>
      <c r="C1" s="4"/>
    </row>
    <row r="2" spans="1:7" ht="42" customHeight="1" x14ac:dyDescent="0.25">
      <c r="A2" s="163" t="s">
        <v>149</v>
      </c>
      <c r="B2" s="163"/>
      <c r="C2" s="163"/>
      <c r="D2" s="163"/>
      <c r="E2" s="163"/>
      <c r="F2" s="169"/>
      <c r="G2" s="169"/>
    </row>
    <row r="3" spans="1:7" ht="40.950000000000003" customHeight="1" x14ac:dyDescent="0.25">
      <c r="A3" s="163" t="s">
        <v>150</v>
      </c>
      <c r="B3" s="163"/>
      <c r="C3" s="163"/>
      <c r="D3" s="163"/>
      <c r="E3" s="163"/>
      <c r="F3" s="169"/>
      <c r="G3" s="169"/>
    </row>
    <row r="4" spans="1:7" ht="34.799999999999997" customHeight="1" x14ac:dyDescent="0.25">
      <c r="A4" s="5" t="s">
        <v>31</v>
      </c>
      <c r="B4" s="5" t="s">
        <v>32</v>
      </c>
      <c r="C4" s="5" t="s">
        <v>33</v>
      </c>
      <c r="D4" s="5" t="s">
        <v>34</v>
      </c>
      <c r="E4" s="5" t="s">
        <v>35</v>
      </c>
      <c r="F4" s="37" t="s">
        <v>36</v>
      </c>
      <c r="G4" s="37" t="s">
        <v>37</v>
      </c>
    </row>
    <row r="5" spans="1:7" s="35" customFormat="1" x14ac:dyDescent="0.25">
      <c r="A5" s="38" t="s">
        <v>2</v>
      </c>
      <c r="B5" s="38"/>
      <c r="C5" s="38"/>
      <c r="D5" s="38"/>
      <c r="E5" s="38"/>
      <c r="F5" s="39"/>
      <c r="G5" s="39"/>
    </row>
    <row r="6" spans="1:7" x14ac:dyDescent="0.25">
      <c r="A6" s="24" t="s">
        <v>151</v>
      </c>
      <c r="B6" s="22">
        <v>4780214.8899999997</v>
      </c>
      <c r="C6" s="22">
        <v>8070408.7999999998</v>
      </c>
      <c r="D6" s="22">
        <v>13015868.59</v>
      </c>
      <c r="E6" s="22">
        <v>9173108.5800000001</v>
      </c>
      <c r="F6" s="14">
        <v>191.9</v>
      </c>
      <c r="G6" s="14">
        <v>70.48</v>
      </c>
    </row>
    <row r="7" spans="1:7" x14ac:dyDescent="0.25">
      <c r="A7" s="24" t="s">
        <v>152</v>
      </c>
      <c r="B7" s="22">
        <v>4773047.8899999997</v>
      </c>
      <c r="C7" s="22">
        <v>8070408.7999999998</v>
      </c>
      <c r="D7" s="22">
        <v>13015868.59</v>
      </c>
      <c r="E7" s="22">
        <v>9173108.5800000001</v>
      </c>
      <c r="F7" s="14">
        <v>192.19</v>
      </c>
      <c r="G7" s="14">
        <v>70.48</v>
      </c>
    </row>
    <row r="8" spans="1:7" x14ac:dyDescent="0.25">
      <c r="A8" s="24" t="s">
        <v>153</v>
      </c>
      <c r="B8" s="22">
        <v>4773047.8899999997</v>
      </c>
      <c r="C8" s="22">
        <v>8070408.7999999998</v>
      </c>
      <c r="D8" s="22">
        <v>13015868.59</v>
      </c>
      <c r="E8" s="22">
        <v>9173108.5800000001</v>
      </c>
      <c r="F8" s="14">
        <v>192.19</v>
      </c>
      <c r="G8" s="14">
        <v>70.48</v>
      </c>
    </row>
    <row r="9" spans="1:7" ht="27.6" x14ac:dyDescent="0.25">
      <c r="A9" s="24" t="s">
        <v>154</v>
      </c>
      <c r="B9" s="22">
        <v>7167</v>
      </c>
      <c r="C9" s="21"/>
      <c r="D9" s="21"/>
      <c r="E9" s="21"/>
      <c r="F9" s="26"/>
      <c r="G9" s="26"/>
    </row>
    <row r="10" spans="1:7" ht="27.6" x14ac:dyDescent="0.25">
      <c r="A10" s="24" t="s">
        <v>155</v>
      </c>
      <c r="B10" s="22">
        <v>7167</v>
      </c>
      <c r="C10" s="21"/>
      <c r="D10" s="21"/>
      <c r="E10" s="21"/>
      <c r="F10" s="26"/>
      <c r="G10" s="26"/>
    </row>
    <row r="11" spans="1:7" s="35" customFormat="1" ht="40.950000000000003" customHeight="1" x14ac:dyDescent="0.25">
      <c r="A11" s="40" t="s">
        <v>67</v>
      </c>
      <c r="B11" s="41">
        <v>4772398.26</v>
      </c>
      <c r="C11" s="41">
        <f>+'opci izvori'!C20</f>
        <v>8069408.7999999998</v>
      </c>
      <c r="D11" s="41">
        <v>12919595.720000001</v>
      </c>
      <c r="E11" s="41">
        <v>8578655.7899999991</v>
      </c>
      <c r="F11" s="42">
        <v>179.76</v>
      </c>
      <c r="G11" s="42">
        <v>66.400000000000006</v>
      </c>
    </row>
    <row r="12" spans="1:7" s="35" customFormat="1" ht="39" customHeight="1" x14ac:dyDescent="0.25">
      <c r="A12" s="40" t="s">
        <v>123</v>
      </c>
      <c r="B12" s="41">
        <v>4780214.8899999997</v>
      </c>
      <c r="C12" s="41">
        <f>+C8</f>
        <v>8070408.7999999998</v>
      </c>
      <c r="D12" s="41">
        <v>13015868.59</v>
      </c>
      <c r="E12" s="41">
        <v>9173108.5800000001</v>
      </c>
      <c r="F12" s="42">
        <v>191.9</v>
      </c>
      <c r="G12" s="42">
        <v>70.48</v>
      </c>
    </row>
  </sheetData>
  <mergeCells count="2">
    <mergeCell ref="A2:G2"/>
    <mergeCell ref="A3:G3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9"/>
  <sheetViews>
    <sheetView showGridLines="0" tabSelected="1" zoomScaleNormal="100" workbookViewId="0">
      <selection activeCell="A138" sqref="A138"/>
    </sheetView>
  </sheetViews>
  <sheetFormatPr defaultColWidth="8.88671875" defaultRowHeight="13.8" x14ac:dyDescent="0.25"/>
  <cols>
    <col min="1" max="1" width="54.109375" style="2" customWidth="1"/>
    <col min="2" max="2" width="16.109375" style="2" customWidth="1"/>
    <col min="3" max="3" width="15.77734375" style="2" customWidth="1"/>
    <col min="4" max="4" width="18.5546875" style="2" customWidth="1"/>
    <col min="5" max="5" width="20.33203125" style="2" customWidth="1"/>
    <col min="6" max="6" width="8.88671875" style="3" customWidth="1"/>
    <col min="7" max="7" width="8.77734375" style="3" customWidth="1"/>
    <col min="8" max="8" width="8.88671875" style="2"/>
    <col min="9" max="9" width="13" style="2"/>
    <col min="10" max="10" width="8.88671875" style="2"/>
    <col min="11" max="11" width="14.6640625" style="2"/>
    <col min="12" max="16384" width="8.88671875" style="2"/>
  </cols>
  <sheetData>
    <row r="1" spans="1:11" x14ac:dyDescent="0.25">
      <c r="A1" s="4" t="s">
        <v>29</v>
      </c>
      <c r="B1" s="4"/>
      <c r="C1" s="4"/>
      <c r="D1" s="4"/>
      <c r="E1" s="4"/>
    </row>
    <row r="2" spans="1:11" x14ac:dyDescent="0.25">
      <c r="A2" s="4" t="s">
        <v>156</v>
      </c>
      <c r="B2" s="4"/>
      <c r="C2" s="4"/>
      <c r="D2" s="4"/>
      <c r="E2" s="4"/>
    </row>
    <row r="4" spans="1:11" ht="36.6" customHeight="1" x14ac:dyDescent="0.25">
      <c r="A4" s="5" t="s">
        <v>31</v>
      </c>
      <c r="B4" s="5" t="s">
        <v>157</v>
      </c>
      <c r="C4" s="5" t="s">
        <v>158</v>
      </c>
      <c r="D4" s="5" t="s">
        <v>159</v>
      </c>
      <c r="E4" s="5" t="s">
        <v>160</v>
      </c>
      <c r="F4" s="6" t="s">
        <v>161</v>
      </c>
      <c r="G4" s="6" t="s">
        <v>162</v>
      </c>
    </row>
    <row r="5" spans="1:11" s="1" customFormat="1" ht="15" customHeight="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8">
        <v>6</v>
      </c>
      <c r="G5" s="8">
        <v>7</v>
      </c>
    </row>
    <row r="6" spans="1:11" ht="24" customHeight="1" x14ac:dyDescent="0.25">
      <c r="A6" s="9" t="s">
        <v>163</v>
      </c>
      <c r="B6" s="10">
        <v>4780214.8899999997</v>
      </c>
      <c r="C6" s="10">
        <v>13015868.59</v>
      </c>
      <c r="D6" s="10">
        <v>13015868.59</v>
      </c>
      <c r="E6" s="10">
        <v>9173108.5800000001</v>
      </c>
      <c r="F6" s="11">
        <f>(+E6/B6)*100</f>
        <v>191.89741028566999</v>
      </c>
      <c r="G6" s="11">
        <f t="shared" ref="G6:G11" si="0">(+E6/D6)*100</f>
        <v>70.476345981609199</v>
      </c>
      <c r="I6" s="30"/>
    </row>
    <row r="7" spans="1:11" ht="30" customHeight="1" x14ac:dyDescent="0.25">
      <c r="A7" s="12" t="s">
        <v>164</v>
      </c>
      <c r="B7" s="13">
        <v>4780214.8899999997</v>
      </c>
      <c r="C7" s="13">
        <v>13015868.59</v>
      </c>
      <c r="D7" s="13">
        <v>13015868.59</v>
      </c>
      <c r="E7" s="13">
        <v>9173108.5800000001</v>
      </c>
      <c r="F7" s="14">
        <f>(+E7/B7)*100</f>
        <v>191.89741028566999</v>
      </c>
      <c r="G7" s="14">
        <f t="shared" si="0"/>
        <v>70.476345981609199</v>
      </c>
    </row>
    <row r="8" spans="1:11" x14ac:dyDescent="0.25">
      <c r="A8" s="15" t="s">
        <v>165</v>
      </c>
      <c r="B8" s="16"/>
      <c r="C8" s="17">
        <v>5930944.8700000001</v>
      </c>
      <c r="D8" s="17">
        <v>5930944.8700000001</v>
      </c>
      <c r="E8" s="17">
        <v>5516403.3600000003</v>
      </c>
      <c r="F8" s="18"/>
      <c r="G8" s="19">
        <f t="shared" si="0"/>
        <v>93.010531726625203</v>
      </c>
    </row>
    <row r="9" spans="1:11" x14ac:dyDescent="0.25">
      <c r="A9" s="15" t="s">
        <v>166</v>
      </c>
      <c r="B9" s="16"/>
      <c r="C9" s="17">
        <v>5930944.8700000001</v>
      </c>
      <c r="D9" s="17">
        <v>5930944.8700000001</v>
      </c>
      <c r="E9" s="17">
        <v>5516403.3600000003</v>
      </c>
      <c r="F9" s="18"/>
      <c r="G9" s="19">
        <f t="shared" si="0"/>
        <v>93.010531726625203</v>
      </c>
      <c r="I9" s="31"/>
      <c r="K9" s="31"/>
    </row>
    <row r="10" spans="1:11" x14ac:dyDescent="0.25">
      <c r="A10" s="20" t="s">
        <v>167</v>
      </c>
      <c r="B10" s="21"/>
      <c r="C10" s="22">
        <v>1853897</v>
      </c>
      <c r="D10" s="22">
        <v>1853897</v>
      </c>
      <c r="E10" s="22">
        <v>1853734.97</v>
      </c>
      <c r="F10" s="23"/>
      <c r="G10" s="14">
        <f t="shared" si="0"/>
        <v>99.991260032245606</v>
      </c>
      <c r="I10" s="31"/>
    </row>
    <row r="11" spans="1:11" x14ac:dyDescent="0.25">
      <c r="A11" s="24" t="s">
        <v>69</v>
      </c>
      <c r="B11" s="21"/>
      <c r="C11" s="22">
        <v>1754085</v>
      </c>
      <c r="D11" s="22">
        <v>1754085</v>
      </c>
      <c r="E11" s="22">
        <v>1754085</v>
      </c>
      <c r="F11" s="23"/>
      <c r="G11" s="14">
        <f t="shared" si="0"/>
        <v>100</v>
      </c>
    </row>
    <row r="12" spans="1:11" x14ac:dyDescent="0.25">
      <c r="A12" s="25" t="s">
        <v>71</v>
      </c>
      <c r="B12" s="12"/>
      <c r="C12" s="12"/>
      <c r="D12" s="12"/>
      <c r="E12" s="13">
        <v>1304085</v>
      </c>
      <c r="F12" s="26"/>
      <c r="G12" s="26"/>
    </row>
    <row r="13" spans="1:11" x14ac:dyDescent="0.25">
      <c r="A13" s="25" t="s">
        <v>73</v>
      </c>
      <c r="B13" s="12"/>
      <c r="C13" s="12"/>
      <c r="D13" s="12"/>
      <c r="E13" s="13">
        <v>50000</v>
      </c>
      <c r="F13" s="26"/>
      <c r="G13" s="26"/>
    </row>
    <row r="14" spans="1:11" x14ac:dyDescent="0.25">
      <c r="A14" s="25" t="s">
        <v>75</v>
      </c>
      <c r="B14" s="12"/>
      <c r="C14" s="12"/>
      <c r="D14" s="12"/>
      <c r="E14" s="13">
        <v>50000</v>
      </c>
      <c r="F14" s="26"/>
      <c r="G14" s="26"/>
    </row>
    <row r="15" spans="1:11" x14ac:dyDescent="0.25">
      <c r="A15" s="25" t="s">
        <v>168</v>
      </c>
      <c r="B15" s="12"/>
      <c r="C15" s="12"/>
      <c r="D15" s="12"/>
      <c r="E15" s="13">
        <v>350000</v>
      </c>
      <c r="F15" s="26"/>
      <c r="G15" s="26"/>
    </row>
    <row r="16" spans="1:11" x14ac:dyDescent="0.25">
      <c r="A16" s="27" t="s">
        <v>78</v>
      </c>
      <c r="B16" s="21"/>
      <c r="C16" s="22">
        <v>60329</v>
      </c>
      <c r="D16" s="22">
        <v>60329</v>
      </c>
      <c r="E16" s="22">
        <v>60166.97</v>
      </c>
      <c r="F16" s="23"/>
      <c r="G16" s="14">
        <f>(+E16/D16)*100</f>
        <v>99.731422698867902</v>
      </c>
    </row>
    <row r="17" spans="1:7" x14ac:dyDescent="0.25">
      <c r="A17" s="25" t="s">
        <v>82</v>
      </c>
      <c r="B17" s="12"/>
      <c r="C17" s="12"/>
      <c r="D17" s="12"/>
      <c r="E17" s="13">
        <v>7728</v>
      </c>
      <c r="F17" s="26"/>
      <c r="G17" s="26"/>
    </row>
    <row r="18" spans="1:7" x14ac:dyDescent="0.25">
      <c r="A18" s="25" t="s">
        <v>86</v>
      </c>
      <c r="B18" s="12"/>
      <c r="C18" s="12"/>
      <c r="D18" s="12"/>
      <c r="E18" s="13">
        <v>50000</v>
      </c>
      <c r="F18" s="26"/>
      <c r="G18" s="26"/>
    </row>
    <row r="19" spans="1:7" ht="27.6" x14ac:dyDescent="0.25">
      <c r="A19" s="25" t="s">
        <v>101</v>
      </c>
      <c r="B19" s="12"/>
      <c r="C19" s="12"/>
      <c r="D19" s="12"/>
      <c r="E19" s="13">
        <v>2438.9699999999998</v>
      </c>
      <c r="F19" s="26"/>
      <c r="G19" s="26"/>
    </row>
    <row r="20" spans="1:7" ht="27.6" x14ac:dyDescent="0.25">
      <c r="A20" s="27" t="s">
        <v>112</v>
      </c>
      <c r="B20" s="21"/>
      <c r="C20" s="22">
        <v>39483</v>
      </c>
      <c r="D20" s="22">
        <v>39483</v>
      </c>
      <c r="E20" s="22">
        <v>39483</v>
      </c>
      <c r="F20" s="23"/>
      <c r="G20" s="14">
        <f>(+E20/D20)*100</f>
        <v>100</v>
      </c>
    </row>
    <row r="21" spans="1:7" x14ac:dyDescent="0.25">
      <c r="A21" s="25" t="s">
        <v>117</v>
      </c>
      <c r="B21" s="12"/>
      <c r="C21" s="12"/>
      <c r="D21" s="12"/>
      <c r="E21" s="13">
        <v>39483</v>
      </c>
      <c r="F21" s="26"/>
      <c r="G21" s="26"/>
    </row>
    <row r="22" spans="1:7" x14ac:dyDescent="0.25">
      <c r="A22" s="20" t="s">
        <v>169</v>
      </c>
      <c r="B22" s="21"/>
      <c r="C22" s="22">
        <v>17270</v>
      </c>
      <c r="D22" s="22">
        <v>17270</v>
      </c>
      <c r="E22" s="22">
        <v>21325.599999999999</v>
      </c>
      <c r="F22" s="23"/>
      <c r="G22" s="14">
        <f>(+E22/D22)*100</f>
        <v>123.483497394325</v>
      </c>
    </row>
    <row r="23" spans="1:7" x14ac:dyDescent="0.25">
      <c r="A23" s="27" t="s">
        <v>105</v>
      </c>
      <c r="B23" s="21"/>
      <c r="C23" s="28">
        <v>270</v>
      </c>
      <c r="D23" s="28">
        <v>270</v>
      </c>
      <c r="E23" s="28">
        <v>270</v>
      </c>
      <c r="F23" s="23"/>
      <c r="G23" s="14">
        <f>(+E23/D23)*100</f>
        <v>100</v>
      </c>
    </row>
    <row r="24" spans="1:7" x14ac:dyDescent="0.25">
      <c r="A24" s="25" t="s">
        <v>170</v>
      </c>
      <c r="B24" s="12"/>
      <c r="C24" s="12"/>
      <c r="D24" s="12"/>
      <c r="E24" s="29">
        <v>270</v>
      </c>
      <c r="F24" s="26"/>
      <c r="G24" s="26"/>
    </row>
    <row r="25" spans="1:7" ht="27.6" x14ac:dyDescent="0.25">
      <c r="A25" s="27" t="s">
        <v>112</v>
      </c>
      <c r="B25" s="21"/>
      <c r="C25" s="22">
        <v>17000</v>
      </c>
      <c r="D25" s="22">
        <v>17000</v>
      </c>
      <c r="E25" s="22">
        <v>21055.599999999999</v>
      </c>
      <c r="F25" s="23"/>
      <c r="G25" s="14">
        <f>(+E25/D25)*100</f>
        <v>123.856470588235</v>
      </c>
    </row>
    <row r="26" spans="1:7" x14ac:dyDescent="0.25">
      <c r="A26" s="25" t="s">
        <v>114</v>
      </c>
      <c r="B26" s="12"/>
      <c r="C26" s="12"/>
      <c r="D26" s="12"/>
      <c r="E26" s="13">
        <v>9491.43</v>
      </c>
      <c r="F26" s="26"/>
      <c r="G26" s="26"/>
    </row>
    <row r="27" spans="1:7" x14ac:dyDescent="0.25">
      <c r="A27" s="25" t="s">
        <v>117</v>
      </c>
      <c r="B27" s="12"/>
      <c r="C27" s="12"/>
      <c r="D27" s="12"/>
      <c r="E27" s="29">
        <v>385.55</v>
      </c>
      <c r="F27" s="26"/>
      <c r="G27" s="26"/>
    </row>
    <row r="28" spans="1:7" x14ac:dyDescent="0.25">
      <c r="A28" s="25" t="s">
        <v>171</v>
      </c>
      <c r="B28" s="12"/>
      <c r="C28" s="12"/>
      <c r="D28" s="12"/>
      <c r="E28" s="13">
        <v>11178.62</v>
      </c>
      <c r="F28" s="26"/>
      <c r="G28" s="26"/>
    </row>
    <row r="29" spans="1:7" ht="27.6" x14ac:dyDescent="0.25">
      <c r="A29" s="20" t="s">
        <v>172</v>
      </c>
      <c r="B29" s="21"/>
      <c r="C29" s="22">
        <v>3075718</v>
      </c>
      <c r="D29" s="22">
        <v>3075718</v>
      </c>
      <c r="E29" s="22">
        <v>2675144.58</v>
      </c>
      <c r="F29" s="23"/>
      <c r="G29" s="14">
        <f>(+E29/D29)*100</f>
        <v>86.976263103444495</v>
      </c>
    </row>
    <row r="30" spans="1:7" x14ac:dyDescent="0.25">
      <c r="A30" s="27" t="s">
        <v>69</v>
      </c>
      <c r="B30" s="21"/>
      <c r="C30" s="22">
        <v>1635418</v>
      </c>
      <c r="D30" s="22">
        <v>1635418</v>
      </c>
      <c r="E30" s="22">
        <v>1514150.44</v>
      </c>
      <c r="F30" s="23"/>
      <c r="G30" s="14">
        <f>(+E30/D30)*100</f>
        <v>92.584919574078299</v>
      </c>
    </row>
    <row r="31" spans="1:7" x14ac:dyDescent="0.25">
      <c r="A31" s="25" t="s">
        <v>71</v>
      </c>
      <c r="B31" s="12"/>
      <c r="C31" s="12"/>
      <c r="D31" s="12"/>
      <c r="E31" s="13">
        <v>936810.32</v>
      </c>
      <c r="F31" s="26"/>
      <c r="G31" s="26"/>
    </row>
    <row r="32" spans="1:7" x14ac:dyDescent="0.25">
      <c r="A32" s="25" t="s">
        <v>72</v>
      </c>
      <c r="B32" s="12"/>
      <c r="C32" s="12"/>
      <c r="D32" s="12"/>
      <c r="E32" s="13">
        <v>65426.64</v>
      </c>
      <c r="F32" s="26"/>
      <c r="G32" s="26"/>
    </row>
    <row r="33" spans="1:7" x14ac:dyDescent="0.25">
      <c r="A33" s="25" t="s">
        <v>73</v>
      </c>
      <c r="B33" s="12"/>
      <c r="C33" s="12"/>
      <c r="D33" s="12"/>
      <c r="E33" s="13">
        <v>273973.43</v>
      </c>
      <c r="F33" s="26"/>
      <c r="G33" s="26"/>
    </row>
    <row r="34" spans="1:7" x14ac:dyDescent="0.25">
      <c r="A34" s="25" t="s">
        <v>75</v>
      </c>
      <c r="B34" s="12"/>
      <c r="C34" s="12"/>
      <c r="D34" s="12"/>
      <c r="E34" s="13">
        <v>112514.04</v>
      </c>
      <c r="F34" s="26"/>
      <c r="G34" s="26"/>
    </row>
    <row r="35" spans="1:7" x14ac:dyDescent="0.25">
      <c r="A35" s="25" t="s">
        <v>168</v>
      </c>
      <c r="B35" s="12"/>
      <c r="C35" s="12"/>
      <c r="D35" s="12"/>
      <c r="E35" s="13">
        <v>125426.01</v>
      </c>
      <c r="F35" s="26"/>
      <c r="G35" s="26"/>
    </row>
    <row r="36" spans="1:7" x14ac:dyDescent="0.25">
      <c r="A36" s="27" t="s">
        <v>78</v>
      </c>
      <c r="B36" s="21"/>
      <c r="C36" s="22">
        <v>1289500</v>
      </c>
      <c r="D36" s="22">
        <v>1289500</v>
      </c>
      <c r="E36" s="22">
        <v>1126335.68</v>
      </c>
      <c r="F36" s="23"/>
      <c r="G36" s="14">
        <f>(+E36/D36)*100</f>
        <v>87.346698720434304</v>
      </c>
    </row>
    <row r="37" spans="1:7" x14ac:dyDescent="0.25">
      <c r="A37" s="25" t="s">
        <v>80</v>
      </c>
      <c r="B37" s="12"/>
      <c r="C37" s="12"/>
      <c r="D37" s="12"/>
      <c r="E37" s="13">
        <v>7579.13</v>
      </c>
      <c r="F37" s="26"/>
      <c r="G37" s="26"/>
    </row>
    <row r="38" spans="1:7" x14ac:dyDescent="0.25">
      <c r="A38" s="25" t="s">
        <v>173</v>
      </c>
      <c r="B38" s="12"/>
      <c r="C38" s="12"/>
      <c r="D38" s="12"/>
      <c r="E38" s="13">
        <v>92237.01</v>
      </c>
      <c r="F38" s="26"/>
      <c r="G38" s="26"/>
    </row>
    <row r="39" spans="1:7" x14ac:dyDescent="0.25">
      <c r="A39" s="25" t="s">
        <v>82</v>
      </c>
      <c r="B39" s="12"/>
      <c r="C39" s="12"/>
      <c r="D39" s="12"/>
      <c r="E39" s="13">
        <v>4902.74</v>
      </c>
      <c r="F39" s="26"/>
      <c r="G39" s="26"/>
    </row>
    <row r="40" spans="1:7" ht="14.4" customHeight="1" x14ac:dyDescent="0.25">
      <c r="A40" s="25" t="s">
        <v>84</v>
      </c>
      <c r="B40" s="12"/>
      <c r="C40" s="12"/>
      <c r="D40" s="12"/>
      <c r="E40" s="13">
        <v>54137.68</v>
      </c>
      <c r="F40" s="26"/>
      <c r="G40" s="26"/>
    </row>
    <row r="41" spans="1:7" x14ac:dyDescent="0.25">
      <c r="A41" s="25" t="s">
        <v>85</v>
      </c>
      <c r="B41" s="12"/>
      <c r="C41" s="12"/>
      <c r="D41" s="12"/>
      <c r="E41" s="13">
        <v>382290</v>
      </c>
      <c r="F41" s="26"/>
      <c r="G41" s="26"/>
    </row>
    <row r="42" spans="1:7" x14ac:dyDescent="0.25">
      <c r="A42" s="25" t="s">
        <v>86</v>
      </c>
      <c r="B42" s="12"/>
      <c r="C42" s="12"/>
      <c r="D42" s="12"/>
      <c r="E42" s="13">
        <v>198021.83</v>
      </c>
      <c r="F42" s="26"/>
      <c r="G42" s="26"/>
    </row>
    <row r="43" spans="1:7" x14ac:dyDescent="0.25">
      <c r="A43" s="25" t="s">
        <v>174</v>
      </c>
      <c r="B43" s="12"/>
      <c r="C43" s="12"/>
      <c r="D43" s="12"/>
      <c r="E43" s="13">
        <v>14107.89</v>
      </c>
      <c r="F43" s="26"/>
      <c r="G43" s="26"/>
    </row>
    <row r="44" spans="1:7" x14ac:dyDescent="0.25">
      <c r="A44" s="25" t="s">
        <v>88</v>
      </c>
      <c r="B44" s="12"/>
      <c r="C44" s="12"/>
      <c r="D44" s="12"/>
      <c r="E44" s="13">
        <v>20278.37</v>
      </c>
      <c r="F44" s="26"/>
      <c r="G44" s="26"/>
    </row>
    <row r="45" spans="1:7" x14ac:dyDescent="0.25">
      <c r="A45" s="25" t="s">
        <v>89</v>
      </c>
      <c r="B45" s="12"/>
      <c r="C45" s="12"/>
      <c r="D45" s="12"/>
      <c r="E45" s="13">
        <v>19142.11</v>
      </c>
      <c r="F45" s="26"/>
      <c r="G45" s="26"/>
    </row>
    <row r="46" spans="1:7" x14ac:dyDescent="0.25">
      <c r="A46" s="25" t="s">
        <v>175</v>
      </c>
      <c r="B46" s="12"/>
      <c r="C46" s="12"/>
      <c r="D46" s="12"/>
      <c r="E46" s="13">
        <v>18305.349999999999</v>
      </c>
      <c r="F46" s="26"/>
      <c r="G46" s="26"/>
    </row>
    <row r="47" spans="1:7" ht="15.6" customHeight="1" x14ac:dyDescent="0.25">
      <c r="A47" s="25" t="s">
        <v>92</v>
      </c>
      <c r="B47" s="12"/>
      <c r="C47" s="12"/>
      <c r="D47" s="12"/>
      <c r="E47" s="13">
        <v>71719.149999999994</v>
      </c>
      <c r="F47" s="26"/>
      <c r="G47" s="26"/>
    </row>
    <row r="48" spans="1:7" x14ac:dyDescent="0.25">
      <c r="A48" s="25" t="s">
        <v>93</v>
      </c>
      <c r="B48" s="12"/>
      <c r="C48" s="12"/>
      <c r="D48" s="12"/>
      <c r="E48" s="13">
        <v>5738.54</v>
      </c>
      <c r="F48" s="26"/>
      <c r="G48" s="26"/>
    </row>
    <row r="49" spans="1:7" x14ac:dyDescent="0.25">
      <c r="A49" s="25" t="s">
        <v>94</v>
      </c>
      <c r="B49" s="12"/>
      <c r="C49" s="12"/>
      <c r="D49" s="12"/>
      <c r="E49" s="13">
        <v>141755.95000000001</v>
      </c>
      <c r="F49" s="26"/>
      <c r="G49" s="26"/>
    </row>
    <row r="50" spans="1:7" x14ac:dyDescent="0.25">
      <c r="A50" s="25" t="s">
        <v>95</v>
      </c>
      <c r="B50" s="12"/>
      <c r="C50" s="12"/>
      <c r="D50" s="12"/>
      <c r="E50" s="13">
        <v>4520.83</v>
      </c>
      <c r="F50" s="26"/>
      <c r="G50" s="26"/>
    </row>
    <row r="51" spans="1:7" x14ac:dyDescent="0.25">
      <c r="A51" s="25" t="s">
        <v>96</v>
      </c>
      <c r="B51" s="12"/>
      <c r="C51" s="12"/>
      <c r="D51" s="12"/>
      <c r="E51" s="13">
        <v>18417.53</v>
      </c>
      <c r="F51" s="26"/>
      <c r="G51" s="26"/>
    </row>
    <row r="52" spans="1:7" x14ac:dyDescent="0.25">
      <c r="A52" s="25" t="s">
        <v>97</v>
      </c>
      <c r="B52" s="12"/>
      <c r="C52" s="12"/>
      <c r="D52" s="12"/>
      <c r="E52" s="13">
        <v>19726.02</v>
      </c>
      <c r="F52" s="26"/>
      <c r="G52" s="26"/>
    </row>
    <row r="53" spans="1:7" x14ac:dyDescent="0.25">
      <c r="A53" s="25" t="s">
        <v>98</v>
      </c>
      <c r="B53" s="12"/>
      <c r="C53" s="12"/>
      <c r="D53" s="12"/>
      <c r="E53" s="13">
        <v>20720.240000000002</v>
      </c>
      <c r="F53" s="26"/>
      <c r="G53" s="26"/>
    </row>
    <row r="54" spans="1:7" x14ac:dyDescent="0.25">
      <c r="A54" s="25" t="s">
        <v>99</v>
      </c>
      <c r="B54" s="12"/>
      <c r="C54" s="12"/>
      <c r="D54" s="12"/>
      <c r="E54" s="13">
        <v>13662.64</v>
      </c>
      <c r="F54" s="26"/>
      <c r="G54" s="26"/>
    </row>
    <row r="55" spans="1:7" x14ac:dyDescent="0.25">
      <c r="A55" s="25" t="s">
        <v>102</v>
      </c>
      <c r="B55" s="12"/>
      <c r="C55" s="12"/>
      <c r="D55" s="12"/>
      <c r="E55" s="13">
        <v>9716.89</v>
      </c>
      <c r="F55" s="26"/>
      <c r="G55" s="26"/>
    </row>
    <row r="56" spans="1:7" x14ac:dyDescent="0.25">
      <c r="A56" s="25" t="s">
        <v>103</v>
      </c>
      <c r="B56" s="12"/>
      <c r="C56" s="12"/>
      <c r="D56" s="12"/>
      <c r="E56" s="13">
        <v>4423.3599999999997</v>
      </c>
      <c r="F56" s="26"/>
      <c r="G56" s="26"/>
    </row>
    <row r="57" spans="1:7" x14ac:dyDescent="0.25">
      <c r="A57" s="25" t="s">
        <v>104</v>
      </c>
      <c r="B57" s="12"/>
      <c r="C57" s="12"/>
      <c r="D57" s="12"/>
      <c r="E57" s="13">
        <v>4932.42</v>
      </c>
      <c r="F57" s="26"/>
      <c r="G57" s="26"/>
    </row>
    <row r="58" spans="1:7" x14ac:dyDescent="0.25">
      <c r="A58" s="27" t="s">
        <v>105</v>
      </c>
      <c r="B58" s="21"/>
      <c r="C58" s="22">
        <v>1300</v>
      </c>
      <c r="D58" s="22">
        <v>1300</v>
      </c>
      <c r="E58" s="22">
        <v>1236.67</v>
      </c>
      <c r="F58" s="23"/>
      <c r="G58" s="14">
        <f>(+E58/D58)*100</f>
        <v>95.128461538461494</v>
      </c>
    </row>
    <row r="59" spans="1:7" x14ac:dyDescent="0.25">
      <c r="A59" s="25" t="s">
        <v>170</v>
      </c>
      <c r="B59" s="12"/>
      <c r="C59" s="12"/>
      <c r="D59" s="12"/>
      <c r="E59" s="13">
        <v>1236.67</v>
      </c>
      <c r="F59" s="26"/>
      <c r="G59" s="26"/>
    </row>
    <row r="60" spans="1:7" ht="27.6" x14ac:dyDescent="0.25">
      <c r="A60" s="27" t="s">
        <v>108</v>
      </c>
      <c r="B60" s="21"/>
      <c r="C60" s="22">
        <v>27500</v>
      </c>
      <c r="D60" s="22">
        <v>27500</v>
      </c>
      <c r="E60" s="22">
        <v>26749.33</v>
      </c>
      <c r="F60" s="23"/>
      <c r="G60" s="14">
        <f>(+E60/D60)*100</f>
        <v>97.270290909090903</v>
      </c>
    </row>
    <row r="61" spans="1:7" x14ac:dyDescent="0.25">
      <c r="A61" s="25" t="s">
        <v>176</v>
      </c>
      <c r="B61" s="12"/>
      <c r="C61" s="12"/>
      <c r="D61" s="12"/>
      <c r="E61" s="13">
        <v>26749.33</v>
      </c>
      <c r="F61" s="26"/>
      <c r="G61" s="26"/>
    </row>
    <row r="62" spans="1:7" ht="27.6" x14ac:dyDescent="0.25">
      <c r="A62" s="27" t="s">
        <v>112</v>
      </c>
      <c r="B62" s="21"/>
      <c r="C62" s="22">
        <v>122000</v>
      </c>
      <c r="D62" s="22">
        <v>122000</v>
      </c>
      <c r="E62" s="22">
        <v>6672.46</v>
      </c>
      <c r="F62" s="23"/>
      <c r="G62" s="14">
        <f>(+E62/D62)*100</f>
        <v>5.4692295081967197</v>
      </c>
    </row>
    <row r="63" spans="1:7" x14ac:dyDescent="0.25">
      <c r="A63" s="25" t="s">
        <v>114</v>
      </c>
      <c r="B63" s="12"/>
      <c r="C63" s="12"/>
      <c r="D63" s="12"/>
      <c r="E63" s="13">
        <v>2085.3200000000002</v>
      </c>
      <c r="F63" s="26"/>
      <c r="G63" s="26"/>
    </row>
    <row r="64" spans="1:7" x14ac:dyDescent="0.25">
      <c r="A64" s="25" t="s">
        <v>171</v>
      </c>
      <c r="B64" s="12"/>
      <c r="C64" s="12"/>
      <c r="D64" s="12"/>
      <c r="E64" s="13">
        <v>4587.1400000000003</v>
      </c>
      <c r="F64" s="26"/>
      <c r="G64" s="26"/>
    </row>
    <row r="65" spans="1:9" x14ac:dyDescent="0.25">
      <c r="A65" s="20" t="s">
        <v>177</v>
      </c>
      <c r="B65" s="21"/>
      <c r="C65" s="22">
        <v>691592.76</v>
      </c>
      <c r="D65" s="22">
        <v>691592.76</v>
      </c>
      <c r="E65" s="22">
        <v>691592.76</v>
      </c>
      <c r="F65" s="23"/>
      <c r="G65" s="14">
        <f>(+E65/D65)*100</f>
        <v>100</v>
      </c>
      <c r="I65" s="31"/>
    </row>
    <row r="66" spans="1:9" x14ac:dyDescent="0.25">
      <c r="A66" s="27" t="s">
        <v>69</v>
      </c>
      <c r="B66" s="21"/>
      <c r="C66" s="22">
        <v>477475.76</v>
      </c>
      <c r="D66" s="22">
        <v>477475.76</v>
      </c>
      <c r="E66" s="22">
        <v>477475.76</v>
      </c>
      <c r="F66" s="23"/>
      <c r="G66" s="14">
        <f>(+E66/D66)*100</f>
        <v>100</v>
      </c>
      <c r="I66" s="31"/>
    </row>
    <row r="67" spans="1:9" x14ac:dyDescent="0.25">
      <c r="A67" s="25" t="s">
        <v>71</v>
      </c>
      <c r="B67" s="12"/>
      <c r="C67" s="12"/>
      <c r="D67" s="12"/>
      <c r="E67" s="13">
        <v>377475.76</v>
      </c>
      <c r="F67" s="26"/>
      <c r="G67" s="26"/>
    </row>
    <row r="68" spans="1:9" x14ac:dyDescent="0.25">
      <c r="A68" s="25" t="s">
        <v>73</v>
      </c>
      <c r="B68" s="12"/>
      <c r="C68" s="12"/>
      <c r="D68" s="12"/>
      <c r="E68" s="13">
        <v>50000</v>
      </c>
      <c r="F68" s="26"/>
      <c r="G68" s="26"/>
    </row>
    <row r="69" spans="1:9" x14ac:dyDescent="0.25">
      <c r="A69" s="25" t="s">
        <v>178</v>
      </c>
      <c r="B69" s="12"/>
      <c r="C69" s="12"/>
      <c r="D69" s="12"/>
      <c r="E69" s="13">
        <v>50000</v>
      </c>
      <c r="F69" s="26"/>
      <c r="G69" s="26"/>
    </row>
    <row r="70" spans="1:9" x14ac:dyDescent="0.25">
      <c r="A70" s="27" t="s">
        <v>78</v>
      </c>
      <c r="B70" s="21"/>
      <c r="C70" s="22">
        <v>188490</v>
      </c>
      <c r="D70" s="22">
        <v>188490</v>
      </c>
      <c r="E70" s="22">
        <v>188490</v>
      </c>
      <c r="F70" s="23"/>
      <c r="G70" s="14">
        <f t="shared" ref="G70:G100" si="1">(+E70/D70)*100</f>
        <v>100</v>
      </c>
    </row>
    <row r="71" spans="1:9" x14ac:dyDescent="0.25">
      <c r="A71" s="25" t="s">
        <v>85</v>
      </c>
      <c r="B71" s="12"/>
      <c r="C71" s="12"/>
      <c r="D71" s="12"/>
      <c r="E71" s="13">
        <v>150000</v>
      </c>
      <c r="F71" s="26"/>
      <c r="G71" s="26"/>
    </row>
    <row r="72" spans="1:9" ht="13.8" customHeight="1" x14ac:dyDescent="0.25">
      <c r="A72" s="25" t="s">
        <v>92</v>
      </c>
      <c r="B72" s="12"/>
      <c r="C72" s="12"/>
      <c r="D72" s="12"/>
      <c r="E72" s="13">
        <v>38490</v>
      </c>
      <c r="F72" s="26"/>
      <c r="G72" s="26"/>
    </row>
    <row r="73" spans="1:9" ht="27.6" x14ac:dyDescent="0.25">
      <c r="A73" s="27" t="s">
        <v>112</v>
      </c>
      <c r="B73" s="21"/>
      <c r="C73" s="22">
        <v>25627</v>
      </c>
      <c r="D73" s="22">
        <v>25627</v>
      </c>
      <c r="E73" s="22">
        <v>25627</v>
      </c>
      <c r="F73" s="23"/>
      <c r="G73" s="14">
        <f t="shared" si="1"/>
        <v>100</v>
      </c>
    </row>
    <row r="74" spans="1:9" x14ac:dyDescent="0.25">
      <c r="A74" s="25" t="s">
        <v>114</v>
      </c>
      <c r="B74" s="12"/>
      <c r="C74" s="12"/>
      <c r="D74" s="12"/>
      <c r="E74" s="13">
        <v>17254.5</v>
      </c>
      <c r="F74" s="26"/>
      <c r="G74" s="26"/>
    </row>
    <row r="75" spans="1:9" x14ac:dyDescent="0.25">
      <c r="A75" s="25" t="s">
        <v>171</v>
      </c>
      <c r="B75" s="12"/>
      <c r="C75" s="12"/>
      <c r="D75" s="12"/>
      <c r="E75" s="13">
        <v>8372.5</v>
      </c>
      <c r="F75" s="26"/>
      <c r="G75" s="26"/>
    </row>
    <row r="76" spans="1:9" ht="27.6" x14ac:dyDescent="0.25">
      <c r="A76" s="20" t="s">
        <v>179</v>
      </c>
      <c r="B76" s="21"/>
      <c r="C76" s="22">
        <v>20169.43</v>
      </c>
      <c r="D76" s="22">
        <v>20169.43</v>
      </c>
      <c r="E76" s="22">
        <v>20169.43</v>
      </c>
      <c r="F76" s="23"/>
      <c r="G76" s="14">
        <f t="shared" si="1"/>
        <v>100</v>
      </c>
    </row>
    <row r="77" spans="1:9" x14ac:dyDescent="0.25">
      <c r="A77" s="27" t="s">
        <v>78</v>
      </c>
      <c r="B77" s="21"/>
      <c r="C77" s="22">
        <v>20169.43</v>
      </c>
      <c r="D77" s="22">
        <v>20169.43</v>
      </c>
      <c r="E77" s="22">
        <v>20169.43</v>
      </c>
      <c r="F77" s="23"/>
      <c r="G77" s="14">
        <f t="shared" si="1"/>
        <v>100</v>
      </c>
    </row>
    <row r="78" spans="1:9" ht="19.2" customHeight="1" x14ac:dyDescent="0.25">
      <c r="A78" s="25" t="s">
        <v>92</v>
      </c>
      <c r="B78" s="12"/>
      <c r="C78" s="12"/>
      <c r="D78" s="12"/>
      <c r="E78" s="13">
        <v>20169.43</v>
      </c>
      <c r="F78" s="26"/>
      <c r="G78" s="26"/>
    </row>
    <row r="79" spans="1:9" ht="27.6" x14ac:dyDescent="0.25">
      <c r="A79" s="20" t="s">
        <v>180</v>
      </c>
      <c r="B79" s="21"/>
      <c r="C79" s="22">
        <v>212594.24</v>
      </c>
      <c r="D79" s="22">
        <v>212594.24</v>
      </c>
      <c r="E79" s="22">
        <v>212594.24</v>
      </c>
      <c r="F79" s="23"/>
      <c r="G79" s="14">
        <f t="shared" si="1"/>
        <v>100</v>
      </c>
    </row>
    <row r="80" spans="1:9" x14ac:dyDescent="0.25">
      <c r="A80" s="27" t="s">
        <v>69</v>
      </c>
      <c r="B80" s="21"/>
      <c r="C80" s="22">
        <v>212594.24</v>
      </c>
      <c r="D80" s="22">
        <v>212594.24</v>
      </c>
      <c r="E80" s="22">
        <v>212594.24</v>
      </c>
      <c r="F80" s="23"/>
      <c r="G80" s="14">
        <f t="shared" si="1"/>
        <v>100</v>
      </c>
    </row>
    <row r="81" spans="1:7" x14ac:dyDescent="0.25">
      <c r="A81" s="25" t="s">
        <v>71</v>
      </c>
      <c r="B81" s="12"/>
      <c r="C81" s="12"/>
      <c r="D81" s="12"/>
      <c r="E81" s="13">
        <v>212594.24</v>
      </c>
      <c r="F81" s="26"/>
      <c r="G81" s="26"/>
    </row>
    <row r="82" spans="1:7" x14ac:dyDescent="0.25">
      <c r="A82" s="20" t="s">
        <v>181</v>
      </c>
      <c r="B82" s="21"/>
      <c r="C82" s="22">
        <v>8100</v>
      </c>
      <c r="D82" s="22">
        <v>8100</v>
      </c>
      <c r="E82" s="22">
        <v>8100</v>
      </c>
      <c r="F82" s="23"/>
      <c r="G82" s="14">
        <f t="shared" si="1"/>
        <v>100</v>
      </c>
    </row>
    <row r="83" spans="1:7" x14ac:dyDescent="0.25">
      <c r="A83" s="27" t="s">
        <v>78</v>
      </c>
      <c r="B83" s="21"/>
      <c r="C83" s="22">
        <v>8100</v>
      </c>
      <c r="D83" s="22">
        <v>8100</v>
      </c>
      <c r="E83" s="22">
        <v>8100</v>
      </c>
      <c r="F83" s="23"/>
      <c r="G83" s="14">
        <f t="shared" si="1"/>
        <v>100</v>
      </c>
    </row>
    <row r="84" spans="1:7" x14ac:dyDescent="0.25">
      <c r="A84" s="25" t="s">
        <v>86</v>
      </c>
      <c r="B84" s="12"/>
      <c r="C84" s="12"/>
      <c r="D84" s="12"/>
      <c r="E84" s="13">
        <v>8100</v>
      </c>
      <c r="F84" s="26"/>
      <c r="G84" s="26"/>
    </row>
    <row r="85" spans="1:7" x14ac:dyDescent="0.25">
      <c r="A85" s="20" t="s">
        <v>182</v>
      </c>
      <c r="B85" s="21"/>
      <c r="C85" s="28">
        <v>500</v>
      </c>
      <c r="D85" s="28">
        <v>500</v>
      </c>
      <c r="E85" s="28">
        <v>814.6</v>
      </c>
      <c r="F85" s="23"/>
      <c r="G85" s="14">
        <f t="shared" si="1"/>
        <v>162.91999999999999</v>
      </c>
    </row>
    <row r="86" spans="1:7" x14ac:dyDescent="0.25">
      <c r="A86" s="27" t="s">
        <v>78</v>
      </c>
      <c r="B86" s="21"/>
      <c r="C86" s="28">
        <v>500</v>
      </c>
      <c r="D86" s="28">
        <v>500</v>
      </c>
      <c r="E86" s="28">
        <v>814.6</v>
      </c>
      <c r="F86" s="23"/>
      <c r="G86" s="14">
        <f t="shared" si="1"/>
        <v>162.91999999999999</v>
      </c>
    </row>
    <row r="87" spans="1:7" x14ac:dyDescent="0.25">
      <c r="A87" s="25" t="s">
        <v>85</v>
      </c>
      <c r="B87" s="12"/>
      <c r="C87" s="12"/>
      <c r="D87" s="12"/>
      <c r="E87" s="29">
        <v>814.6</v>
      </c>
      <c r="F87" s="26"/>
      <c r="G87" s="26"/>
    </row>
    <row r="88" spans="1:7" ht="30" customHeight="1" x14ac:dyDescent="0.25">
      <c r="A88" s="20" t="s">
        <v>183</v>
      </c>
      <c r="B88" s="21"/>
      <c r="C88" s="22">
        <v>25000</v>
      </c>
      <c r="D88" s="22">
        <v>25000</v>
      </c>
      <c r="E88" s="22">
        <v>6823.74</v>
      </c>
      <c r="F88" s="23"/>
      <c r="G88" s="14">
        <f t="shared" si="1"/>
        <v>27.29496</v>
      </c>
    </row>
    <row r="89" spans="1:7" ht="27.6" x14ac:dyDescent="0.25">
      <c r="A89" s="27" t="s">
        <v>112</v>
      </c>
      <c r="B89" s="21"/>
      <c r="C89" s="22">
        <v>25000</v>
      </c>
      <c r="D89" s="22">
        <v>25000</v>
      </c>
      <c r="E89" s="22">
        <v>6823.74</v>
      </c>
      <c r="F89" s="23"/>
      <c r="G89" s="14">
        <f t="shared" si="1"/>
        <v>27.29496</v>
      </c>
    </row>
    <row r="90" spans="1:7" x14ac:dyDescent="0.25">
      <c r="A90" s="25" t="s">
        <v>115</v>
      </c>
      <c r="B90" s="12"/>
      <c r="C90" s="12"/>
      <c r="D90" s="12"/>
      <c r="E90" s="29">
        <v>992.49</v>
      </c>
      <c r="F90" s="26"/>
      <c r="G90" s="26"/>
    </row>
    <row r="91" spans="1:7" x14ac:dyDescent="0.25">
      <c r="A91" s="25" t="s">
        <v>184</v>
      </c>
      <c r="B91" s="12"/>
      <c r="C91" s="12"/>
      <c r="D91" s="12"/>
      <c r="E91" s="13">
        <v>5831.25</v>
      </c>
      <c r="F91" s="26"/>
      <c r="G91" s="26"/>
    </row>
    <row r="92" spans="1:7" ht="41.4" x14ac:dyDescent="0.25">
      <c r="A92" s="20" t="s">
        <v>185</v>
      </c>
      <c r="B92" s="21"/>
      <c r="C92" s="22">
        <v>26103.439999999999</v>
      </c>
      <c r="D92" s="22">
        <v>26103.439999999999</v>
      </c>
      <c r="E92" s="22">
        <v>26103.439999999999</v>
      </c>
      <c r="F92" s="23"/>
      <c r="G92" s="14">
        <f t="shared" si="1"/>
        <v>100</v>
      </c>
    </row>
    <row r="93" spans="1:7" x14ac:dyDescent="0.25">
      <c r="A93" s="27" t="s">
        <v>78</v>
      </c>
      <c r="B93" s="21"/>
      <c r="C93" s="22">
        <v>26103.439999999999</v>
      </c>
      <c r="D93" s="22">
        <v>26103.439999999999</v>
      </c>
      <c r="E93" s="22">
        <v>26103.439999999999</v>
      </c>
      <c r="F93" s="23"/>
      <c r="G93" s="14">
        <f t="shared" si="1"/>
        <v>100</v>
      </c>
    </row>
    <row r="94" spans="1:7" ht="19.8" customHeight="1" x14ac:dyDescent="0.25">
      <c r="A94" s="25" t="s">
        <v>92</v>
      </c>
      <c r="B94" s="12"/>
      <c r="C94" s="12"/>
      <c r="D94" s="12"/>
      <c r="E94" s="13">
        <v>26103.439999999999</v>
      </c>
      <c r="F94" s="26"/>
      <c r="G94" s="26"/>
    </row>
    <row r="95" spans="1:7" ht="22.05" customHeight="1" x14ac:dyDescent="0.25">
      <c r="A95" s="15" t="s">
        <v>186</v>
      </c>
      <c r="B95" s="16"/>
      <c r="C95" s="17">
        <v>7084923.7199999997</v>
      </c>
      <c r="D95" s="17">
        <v>7084923.7199999997</v>
      </c>
      <c r="E95" s="17">
        <v>3656705.22</v>
      </c>
      <c r="F95" s="18"/>
      <c r="G95" s="19">
        <f t="shared" si="1"/>
        <v>51.612485391726999</v>
      </c>
    </row>
    <row r="96" spans="1:7" ht="33.6" customHeight="1" x14ac:dyDescent="0.25">
      <c r="A96" s="15" t="s">
        <v>187</v>
      </c>
      <c r="B96" s="16"/>
      <c r="C96" s="17">
        <v>2698464.8</v>
      </c>
      <c r="D96" s="17">
        <v>2698464.8</v>
      </c>
      <c r="E96" s="17">
        <v>1550663.86</v>
      </c>
      <c r="F96" s="18"/>
      <c r="G96" s="19">
        <f t="shared" si="1"/>
        <v>57.4646687998302</v>
      </c>
    </row>
    <row r="97" spans="1:7" x14ac:dyDescent="0.25">
      <c r="A97" s="24" t="s">
        <v>188</v>
      </c>
      <c r="B97" s="21"/>
      <c r="C97" s="22">
        <v>2698464.8</v>
      </c>
      <c r="D97" s="22">
        <v>2698464.8</v>
      </c>
      <c r="E97" s="22">
        <v>1550663.86</v>
      </c>
      <c r="F97" s="23"/>
      <c r="G97" s="14">
        <f t="shared" si="1"/>
        <v>57.4646687998302</v>
      </c>
    </row>
    <row r="98" spans="1:7" x14ac:dyDescent="0.25">
      <c r="A98" s="27" t="s">
        <v>78</v>
      </c>
      <c r="B98" s="21"/>
      <c r="C98" s="22">
        <v>20000</v>
      </c>
      <c r="D98" s="22">
        <v>20000</v>
      </c>
      <c r="E98" s="21"/>
      <c r="F98" s="23"/>
      <c r="G98" s="26">
        <f t="shared" si="1"/>
        <v>0</v>
      </c>
    </row>
    <row r="99" spans="1:7" ht="27.6" x14ac:dyDescent="0.25">
      <c r="A99" s="27" t="s">
        <v>112</v>
      </c>
      <c r="B99" s="21"/>
      <c r="C99" s="22">
        <v>288464.8</v>
      </c>
      <c r="D99" s="22">
        <v>288464.8</v>
      </c>
      <c r="E99" s="21"/>
      <c r="F99" s="23"/>
      <c r="G99" s="26">
        <f t="shared" si="1"/>
        <v>0</v>
      </c>
    </row>
    <row r="100" spans="1:7" ht="27.6" x14ac:dyDescent="0.25">
      <c r="A100" s="27" t="s">
        <v>120</v>
      </c>
      <c r="B100" s="21"/>
      <c r="C100" s="22">
        <v>2390000</v>
      </c>
      <c r="D100" s="22">
        <v>2390000</v>
      </c>
      <c r="E100" s="22">
        <v>1550663.86</v>
      </c>
      <c r="F100" s="23"/>
      <c r="G100" s="14">
        <f t="shared" si="1"/>
        <v>64.881333054393295</v>
      </c>
    </row>
    <row r="101" spans="1:7" x14ac:dyDescent="0.25">
      <c r="A101" s="25" t="s">
        <v>189</v>
      </c>
      <c r="B101" s="12"/>
      <c r="C101" s="12"/>
      <c r="D101" s="12"/>
      <c r="E101" s="13">
        <v>1550663.86</v>
      </c>
      <c r="F101" s="26"/>
      <c r="G101" s="26"/>
    </row>
    <row r="102" spans="1:7" ht="27.6" x14ac:dyDescent="0.25">
      <c r="A102" s="15" t="s">
        <v>190</v>
      </c>
      <c r="B102" s="16"/>
      <c r="C102" s="17">
        <v>121458.92</v>
      </c>
      <c r="D102" s="17">
        <v>121458.92</v>
      </c>
      <c r="E102" s="17">
        <v>128382.14</v>
      </c>
      <c r="F102" s="18"/>
      <c r="G102" s="19">
        <f>(+E102/D102)*100</f>
        <v>105.700050683803</v>
      </c>
    </row>
    <row r="103" spans="1:7" ht="27.6" x14ac:dyDescent="0.25">
      <c r="A103" s="24" t="s">
        <v>172</v>
      </c>
      <c r="B103" s="21"/>
      <c r="C103" s="22">
        <v>80282</v>
      </c>
      <c r="D103" s="22">
        <v>80282</v>
      </c>
      <c r="E103" s="22">
        <v>87205.22</v>
      </c>
      <c r="F103" s="23"/>
      <c r="G103" s="14">
        <f>(+E103/D103)*100</f>
        <v>108.623626715827</v>
      </c>
    </row>
    <row r="104" spans="1:7" x14ac:dyDescent="0.25">
      <c r="A104" s="27" t="s">
        <v>78</v>
      </c>
      <c r="B104" s="21"/>
      <c r="C104" s="22">
        <v>44300</v>
      </c>
      <c r="D104" s="22">
        <v>44300</v>
      </c>
      <c r="E104" s="22">
        <v>51224.01</v>
      </c>
      <c r="F104" s="23"/>
      <c r="G104" s="14">
        <f>(+E104/D104)*100</f>
        <v>115.629819413093</v>
      </c>
    </row>
    <row r="105" spans="1:7" x14ac:dyDescent="0.25">
      <c r="A105" s="25" t="s">
        <v>88</v>
      </c>
      <c r="B105" s="12"/>
      <c r="C105" s="12"/>
      <c r="D105" s="12"/>
      <c r="E105" s="13">
        <v>3409.42</v>
      </c>
      <c r="F105" s="26"/>
      <c r="G105" s="26"/>
    </row>
    <row r="106" spans="1:7" ht="17.399999999999999" customHeight="1" x14ac:dyDescent="0.25">
      <c r="A106" s="25" t="s">
        <v>92</v>
      </c>
      <c r="B106" s="12"/>
      <c r="C106" s="12"/>
      <c r="D106" s="12"/>
      <c r="E106" s="13">
        <v>41721.21</v>
      </c>
      <c r="F106" s="26"/>
      <c r="G106" s="26"/>
    </row>
    <row r="107" spans="1:7" x14ac:dyDescent="0.25">
      <c r="A107" s="25" t="s">
        <v>97</v>
      </c>
      <c r="B107" s="12"/>
      <c r="C107" s="12"/>
      <c r="D107" s="12"/>
      <c r="E107" s="13">
        <v>5000</v>
      </c>
      <c r="F107" s="26"/>
      <c r="G107" s="26"/>
    </row>
    <row r="108" spans="1:7" x14ac:dyDescent="0.25">
      <c r="A108" s="25" t="s">
        <v>99</v>
      </c>
      <c r="B108" s="12"/>
      <c r="C108" s="12"/>
      <c r="D108" s="12"/>
      <c r="E108" s="13">
        <v>1093.3800000000001</v>
      </c>
      <c r="F108" s="26"/>
      <c r="G108" s="26"/>
    </row>
    <row r="109" spans="1:7" ht="27.6" x14ac:dyDescent="0.25">
      <c r="A109" s="27" t="s">
        <v>112</v>
      </c>
      <c r="B109" s="21"/>
      <c r="C109" s="22">
        <v>35982</v>
      </c>
      <c r="D109" s="22">
        <v>35982</v>
      </c>
      <c r="E109" s="22">
        <v>35981.21</v>
      </c>
      <c r="F109" s="23"/>
      <c r="G109" s="14">
        <f>(+E109/D109)*100</f>
        <v>99.997804457784397</v>
      </c>
    </row>
    <row r="110" spans="1:7" x14ac:dyDescent="0.25">
      <c r="A110" s="25" t="s">
        <v>114</v>
      </c>
      <c r="B110" s="12"/>
      <c r="C110" s="12"/>
      <c r="D110" s="12"/>
      <c r="E110" s="13">
        <v>9168.75</v>
      </c>
      <c r="F110" s="26"/>
      <c r="G110" s="26"/>
    </row>
    <row r="111" spans="1:7" x14ac:dyDescent="0.25">
      <c r="A111" s="25" t="s">
        <v>115</v>
      </c>
      <c r="B111" s="12"/>
      <c r="C111" s="12"/>
      <c r="D111" s="12"/>
      <c r="E111" s="13">
        <v>2144.61</v>
      </c>
      <c r="F111" s="26"/>
      <c r="G111" s="26"/>
    </row>
    <row r="112" spans="1:7" x14ac:dyDescent="0.25">
      <c r="A112" s="25" t="s">
        <v>116</v>
      </c>
      <c r="B112" s="12"/>
      <c r="C112" s="12"/>
      <c r="D112" s="12"/>
      <c r="E112" s="13">
        <v>5250</v>
      </c>
      <c r="F112" s="26"/>
      <c r="G112" s="26"/>
    </row>
    <row r="113" spans="1:9" x14ac:dyDescent="0.25">
      <c r="A113" s="25" t="s">
        <v>171</v>
      </c>
      <c r="B113" s="12"/>
      <c r="C113" s="12"/>
      <c r="D113" s="12"/>
      <c r="E113" s="13">
        <v>19417.849999999999</v>
      </c>
      <c r="F113" s="26"/>
      <c r="G113" s="26"/>
    </row>
    <row r="114" spans="1:9" ht="27.6" x14ac:dyDescent="0.25">
      <c r="A114" s="20" t="s">
        <v>191</v>
      </c>
      <c r="B114" s="21"/>
      <c r="C114" s="22">
        <v>41176.92</v>
      </c>
      <c r="D114" s="22">
        <v>41176.92</v>
      </c>
      <c r="E114" s="22">
        <v>41176.92</v>
      </c>
      <c r="F114" s="23"/>
      <c r="G114" s="14">
        <f>(+E114/D114)*100</f>
        <v>100</v>
      </c>
    </row>
    <row r="115" spans="1:9" x14ac:dyDescent="0.25">
      <c r="A115" s="27" t="s">
        <v>78</v>
      </c>
      <c r="B115" s="21"/>
      <c r="C115" s="22">
        <v>41176.92</v>
      </c>
      <c r="D115" s="22">
        <v>41176.92</v>
      </c>
      <c r="E115" s="22">
        <v>41176.92</v>
      </c>
      <c r="F115" s="23"/>
      <c r="G115" s="14">
        <f>(+E115/D115)*100</f>
        <v>100</v>
      </c>
    </row>
    <row r="116" spans="1:9" ht="16.2" customHeight="1" x14ac:dyDescent="0.25">
      <c r="A116" s="25" t="s">
        <v>92</v>
      </c>
      <c r="B116" s="12"/>
      <c r="C116" s="12"/>
      <c r="D116" s="12"/>
      <c r="E116" s="13">
        <v>41176.92</v>
      </c>
      <c r="F116" s="26"/>
      <c r="G116" s="26"/>
    </row>
    <row r="117" spans="1:9" ht="27.6" x14ac:dyDescent="0.25">
      <c r="A117" s="15" t="s">
        <v>192</v>
      </c>
      <c r="B117" s="16"/>
      <c r="C117" s="17">
        <v>4265000</v>
      </c>
      <c r="D117" s="17">
        <v>4265000</v>
      </c>
      <c r="E117" s="17">
        <v>1977659.22</v>
      </c>
      <c r="F117" s="18"/>
      <c r="G117" s="19">
        <f>(+E117/D117)*100</f>
        <v>46.369501055099597</v>
      </c>
    </row>
    <row r="118" spans="1:9" x14ac:dyDescent="0.25">
      <c r="A118" s="20" t="s">
        <v>167</v>
      </c>
      <c r="B118" s="21"/>
      <c r="C118" s="22">
        <v>50000</v>
      </c>
      <c r="D118" s="22">
        <v>50000</v>
      </c>
      <c r="E118" s="21"/>
      <c r="F118" s="23"/>
      <c r="G118" s="26">
        <f>(+E118/D118)*100</f>
        <v>0</v>
      </c>
    </row>
    <row r="119" spans="1:9" ht="27.6" x14ac:dyDescent="0.25">
      <c r="A119" s="27" t="s">
        <v>120</v>
      </c>
      <c r="B119" s="21"/>
      <c r="C119" s="22">
        <v>50000</v>
      </c>
      <c r="D119" s="22">
        <v>50000</v>
      </c>
      <c r="E119" s="21"/>
      <c r="F119" s="23"/>
      <c r="G119" s="26">
        <f>(+E119/D119)*100</f>
        <v>0</v>
      </c>
    </row>
    <row r="120" spans="1:9" x14ac:dyDescent="0.25">
      <c r="A120" s="25" t="s">
        <v>189</v>
      </c>
      <c r="B120" s="12"/>
      <c r="C120" s="12"/>
      <c r="D120" s="12"/>
      <c r="E120" s="12"/>
      <c r="F120" s="26"/>
      <c r="G120" s="26"/>
    </row>
    <row r="121" spans="1:9" ht="27.6" x14ac:dyDescent="0.25">
      <c r="A121" s="20" t="s">
        <v>193</v>
      </c>
      <c r="B121" s="21"/>
      <c r="C121" s="22">
        <v>1510000</v>
      </c>
      <c r="D121" s="22">
        <v>1510000</v>
      </c>
      <c r="E121" s="22">
        <v>392172.91</v>
      </c>
      <c r="F121" s="23"/>
      <c r="G121" s="14">
        <f>(+E121/D121)*100</f>
        <v>25.971715894039701</v>
      </c>
    </row>
    <row r="122" spans="1:9" ht="27.6" x14ac:dyDescent="0.25">
      <c r="A122" s="27" t="s">
        <v>120</v>
      </c>
      <c r="B122" s="21"/>
      <c r="C122" s="22">
        <v>1510000</v>
      </c>
      <c r="D122" s="22">
        <v>1510000</v>
      </c>
      <c r="E122" s="22">
        <v>392172.91</v>
      </c>
      <c r="F122" s="23"/>
      <c r="G122" s="14">
        <f>(+E122/D122)*100</f>
        <v>25.971715894039701</v>
      </c>
    </row>
    <row r="123" spans="1:9" x14ac:dyDescent="0.25">
      <c r="A123" s="25" t="s">
        <v>189</v>
      </c>
      <c r="B123" s="12"/>
      <c r="C123" s="12"/>
      <c r="D123" s="12"/>
      <c r="E123" s="13">
        <v>392172.91</v>
      </c>
      <c r="F123" s="26"/>
      <c r="G123" s="26"/>
    </row>
    <row r="124" spans="1:9" ht="27.6" x14ac:dyDescent="0.25">
      <c r="A124" s="20" t="s">
        <v>172</v>
      </c>
      <c r="B124" s="21"/>
      <c r="C124" s="22">
        <v>5000</v>
      </c>
      <c r="D124" s="22">
        <v>5000</v>
      </c>
      <c r="E124" s="22">
        <v>4654.78</v>
      </c>
      <c r="F124" s="23"/>
      <c r="G124" s="14">
        <f>(+E124/D124)*100</f>
        <v>93.095600000000005</v>
      </c>
      <c r="I124" s="31"/>
    </row>
    <row r="125" spans="1:9" ht="27.6" x14ac:dyDescent="0.25">
      <c r="A125" s="27" t="s">
        <v>120</v>
      </c>
      <c r="B125" s="21"/>
      <c r="C125" s="22">
        <v>5000</v>
      </c>
      <c r="D125" s="22">
        <v>5000</v>
      </c>
      <c r="E125" s="22">
        <v>4654.78</v>
      </c>
      <c r="F125" s="23"/>
      <c r="G125" s="14">
        <f>(+E125/D125)*100</f>
        <v>93.095600000000005</v>
      </c>
    </row>
    <row r="126" spans="1:9" x14ac:dyDescent="0.25">
      <c r="A126" s="25" t="s">
        <v>189</v>
      </c>
      <c r="B126" s="12"/>
      <c r="C126" s="12"/>
      <c r="D126" s="12"/>
      <c r="E126" s="13">
        <v>4654.78</v>
      </c>
      <c r="F126" s="26"/>
      <c r="G126" s="26"/>
    </row>
    <row r="127" spans="1:9" ht="27.6" x14ac:dyDescent="0.25">
      <c r="A127" s="20" t="s">
        <v>179</v>
      </c>
      <c r="B127" s="21"/>
      <c r="C127" s="22">
        <v>50000</v>
      </c>
      <c r="D127" s="22">
        <v>50000</v>
      </c>
      <c r="E127" s="22">
        <v>12701.02</v>
      </c>
      <c r="F127" s="23"/>
      <c r="G127" s="14">
        <f>(+E127/D127)*100</f>
        <v>25.40204</v>
      </c>
    </row>
    <row r="128" spans="1:9" ht="27.6" x14ac:dyDescent="0.25">
      <c r="A128" s="27" t="s">
        <v>120</v>
      </c>
      <c r="B128" s="21"/>
      <c r="C128" s="22">
        <v>50000</v>
      </c>
      <c r="D128" s="22">
        <v>50000</v>
      </c>
      <c r="E128" s="22">
        <v>12701.02</v>
      </c>
      <c r="F128" s="23"/>
      <c r="G128" s="14">
        <f>(+E128/D128)*100</f>
        <v>25.40204</v>
      </c>
    </row>
    <row r="129" spans="1:7" x14ac:dyDescent="0.25">
      <c r="A129" s="25" t="s">
        <v>189</v>
      </c>
      <c r="B129" s="12"/>
      <c r="C129" s="12"/>
      <c r="D129" s="12"/>
      <c r="E129" s="13">
        <v>12701.02</v>
      </c>
      <c r="F129" s="26"/>
      <c r="G129" s="26"/>
    </row>
    <row r="130" spans="1:7" ht="27.6" x14ac:dyDescent="0.25">
      <c r="A130" s="20" t="s">
        <v>191</v>
      </c>
      <c r="B130" s="21"/>
      <c r="C130" s="22">
        <v>2650000</v>
      </c>
      <c r="D130" s="22">
        <v>2650000</v>
      </c>
      <c r="E130" s="22">
        <v>1568130.51</v>
      </c>
      <c r="F130" s="23"/>
      <c r="G130" s="14">
        <f>(+E130/D130)*100</f>
        <v>59.174736226415099</v>
      </c>
    </row>
    <row r="131" spans="1:7" x14ac:dyDescent="0.25">
      <c r="A131" s="27" t="s">
        <v>194</v>
      </c>
      <c r="B131" s="21"/>
      <c r="C131" s="22">
        <v>2650000</v>
      </c>
      <c r="D131" s="22">
        <v>2650000</v>
      </c>
      <c r="E131" s="22">
        <v>1568130.51</v>
      </c>
      <c r="F131" s="23"/>
      <c r="G131" s="14">
        <f>(+E131/D131)*100</f>
        <v>59.174736226415099</v>
      </c>
    </row>
    <row r="132" spans="1:7" x14ac:dyDescent="0.25">
      <c r="A132" s="25" t="s">
        <v>189</v>
      </c>
      <c r="B132" s="12"/>
      <c r="C132" s="12"/>
      <c r="D132" s="12"/>
      <c r="E132" s="13">
        <v>1568130.51</v>
      </c>
      <c r="F132" s="26"/>
      <c r="G132" s="26"/>
    </row>
    <row r="133" spans="1:7" ht="16.8" customHeight="1" x14ac:dyDescent="0.25">
      <c r="A133" s="15" t="s">
        <v>222</v>
      </c>
      <c r="B133" s="17">
        <v>4721615.99</v>
      </c>
      <c r="C133" s="16"/>
      <c r="D133" s="16"/>
      <c r="E133" s="16"/>
      <c r="F133" s="18">
        <f t="shared" ref="F133:F193" si="2">(+E133/B133)*100</f>
        <v>0</v>
      </c>
      <c r="G133" s="32"/>
    </row>
    <row r="134" spans="1:7" x14ac:dyDescent="0.25">
      <c r="A134" s="15" t="s">
        <v>195</v>
      </c>
      <c r="B134" s="17">
        <v>4721615.99</v>
      </c>
      <c r="C134" s="16"/>
      <c r="D134" s="16"/>
      <c r="E134" s="16"/>
      <c r="F134" s="18">
        <f t="shared" si="2"/>
        <v>0</v>
      </c>
      <c r="G134" s="32"/>
    </row>
    <row r="135" spans="1:7" x14ac:dyDescent="0.25">
      <c r="A135" s="27" t="s">
        <v>167</v>
      </c>
      <c r="B135" s="22">
        <v>915549</v>
      </c>
      <c r="C135" s="21"/>
      <c r="D135" s="21"/>
      <c r="E135" s="21"/>
      <c r="F135" s="23">
        <f t="shared" si="2"/>
        <v>0</v>
      </c>
      <c r="G135" s="26"/>
    </row>
    <row r="136" spans="1:7" x14ac:dyDescent="0.25">
      <c r="A136" s="33" t="s">
        <v>69</v>
      </c>
      <c r="B136" s="22">
        <v>910000</v>
      </c>
      <c r="C136" s="21"/>
      <c r="D136" s="21"/>
      <c r="E136" s="21"/>
      <c r="F136" s="23">
        <f t="shared" si="2"/>
        <v>0</v>
      </c>
      <c r="G136" s="26"/>
    </row>
    <row r="137" spans="1:7" x14ac:dyDescent="0.25">
      <c r="A137" s="25" t="s">
        <v>71</v>
      </c>
      <c r="B137" s="13">
        <v>860000</v>
      </c>
      <c r="C137" s="12"/>
      <c r="D137" s="12"/>
      <c r="E137" s="12"/>
      <c r="F137" s="26">
        <f t="shared" si="2"/>
        <v>0</v>
      </c>
      <c r="G137" s="26"/>
    </row>
    <row r="138" spans="1:7" x14ac:dyDescent="0.25">
      <c r="A138" s="25" t="s">
        <v>75</v>
      </c>
      <c r="B138" s="13">
        <v>50000</v>
      </c>
      <c r="C138" s="12"/>
      <c r="D138" s="12"/>
      <c r="E138" s="12"/>
      <c r="F138" s="26">
        <f t="shared" si="2"/>
        <v>0</v>
      </c>
      <c r="G138" s="26"/>
    </row>
    <row r="139" spans="1:7" x14ac:dyDescent="0.25">
      <c r="A139" s="33" t="s">
        <v>78</v>
      </c>
      <c r="B139" s="22">
        <v>5549</v>
      </c>
      <c r="C139" s="21"/>
      <c r="D139" s="21"/>
      <c r="E139" s="21"/>
      <c r="F139" s="23">
        <f t="shared" si="2"/>
        <v>0</v>
      </c>
      <c r="G139" s="26"/>
    </row>
    <row r="140" spans="1:7" x14ac:dyDescent="0.25">
      <c r="A140" s="25" t="s">
        <v>98</v>
      </c>
      <c r="B140" s="13">
        <v>3116.83</v>
      </c>
      <c r="C140" s="12"/>
      <c r="D140" s="12"/>
      <c r="E140" s="12"/>
      <c r="F140" s="26">
        <f t="shared" si="2"/>
        <v>0</v>
      </c>
      <c r="G140" s="26"/>
    </row>
    <row r="141" spans="1:7" ht="27.6" x14ac:dyDescent="0.25">
      <c r="A141" s="25" t="s">
        <v>101</v>
      </c>
      <c r="B141" s="13">
        <v>2432.17</v>
      </c>
      <c r="C141" s="12"/>
      <c r="D141" s="12"/>
      <c r="E141" s="12"/>
      <c r="F141" s="26">
        <f t="shared" si="2"/>
        <v>0</v>
      </c>
      <c r="G141" s="26"/>
    </row>
    <row r="142" spans="1:7" x14ac:dyDescent="0.25">
      <c r="A142" s="27" t="s">
        <v>196</v>
      </c>
      <c r="B142" s="22">
        <v>15640</v>
      </c>
      <c r="C142" s="21"/>
      <c r="D142" s="21"/>
      <c r="E142" s="21"/>
      <c r="F142" s="23">
        <f t="shared" si="2"/>
        <v>0</v>
      </c>
      <c r="G142" s="26"/>
    </row>
    <row r="143" spans="1:7" x14ac:dyDescent="0.25">
      <c r="A143" s="33" t="s">
        <v>105</v>
      </c>
      <c r="B143" s="28">
        <v>210</v>
      </c>
      <c r="C143" s="21"/>
      <c r="D143" s="21"/>
      <c r="E143" s="21"/>
      <c r="F143" s="23">
        <f t="shared" si="2"/>
        <v>0</v>
      </c>
      <c r="G143" s="26"/>
    </row>
    <row r="144" spans="1:7" x14ac:dyDescent="0.25">
      <c r="A144" s="25" t="s">
        <v>170</v>
      </c>
      <c r="B144" s="29">
        <v>210</v>
      </c>
      <c r="C144" s="12"/>
      <c r="D144" s="12"/>
      <c r="E144" s="12"/>
      <c r="F144" s="26">
        <f t="shared" si="2"/>
        <v>0</v>
      </c>
      <c r="G144" s="26"/>
    </row>
    <row r="145" spans="1:7" x14ac:dyDescent="0.25">
      <c r="A145" s="33" t="s">
        <v>197</v>
      </c>
      <c r="B145" s="22">
        <v>15430</v>
      </c>
      <c r="C145" s="21"/>
      <c r="D145" s="21"/>
      <c r="E145" s="21"/>
      <c r="F145" s="23">
        <f t="shared" si="2"/>
        <v>0</v>
      </c>
      <c r="G145" s="26"/>
    </row>
    <row r="146" spans="1:7" x14ac:dyDescent="0.25">
      <c r="A146" s="25" t="s">
        <v>114</v>
      </c>
      <c r="B146" s="13">
        <v>1098.7</v>
      </c>
      <c r="C146" s="12"/>
      <c r="D146" s="12"/>
      <c r="E146" s="12"/>
      <c r="F146" s="26">
        <f t="shared" si="2"/>
        <v>0</v>
      </c>
      <c r="G146" s="26"/>
    </row>
    <row r="147" spans="1:7" x14ac:dyDescent="0.25">
      <c r="A147" s="25" t="s">
        <v>116</v>
      </c>
      <c r="B147" s="29">
        <v>399</v>
      </c>
      <c r="C147" s="12"/>
      <c r="D147" s="12"/>
      <c r="E147" s="12"/>
      <c r="F147" s="26">
        <f t="shared" si="2"/>
        <v>0</v>
      </c>
      <c r="G147" s="26"/>
    </row>
    <row r="148" spans="1:7" x14ac:dyDescent="0.25">
      <c r="A148" s="25" t="s">
        <v>117</v>
      </c>
      <c r="B148" s="13">
        <v>6699.13</v>
      </c>
      <c r="C148" s="12"/>
      <c r="D148" s="12"/>
      <c r="E148" s="12"/>
      <c r="F148" s="26">
        <f t="shared" si="2"/>
        <v>0</v>
      </c>
      <c r="G148" s="26"/>
    </row>
    <row r="149" spans="1:7" x14ac:dyDescent="0.25">
      <c r="A149" s="25" t="s">
        <v>171</v>
      </c>
      <c r="B149" s="13">
        <v>7233.17</v>
      </c>
      <c r="C149" s="12"/>
      <c r="D149" s="12"/>
      <c r="E149" s="12"/>
      <c r="F149" s="26">
        <f t="shared" si="2"/>
        <v>0</v>
      </c>
      <c r="G149" s="26"/>
    </row>
    <row r="150" spans="1:7" x14ac:dyDescent="0.25">
      <c r="A150" s="27" t="s">
        <v>198</v>
      </c>
      <c r="B150" s="22">
        <v>3108325.93</v>
      </c>
      <c r="C150" s="21"/>
      <c r="D150" s="21"/>
      <c r="E150" s="21"/>
      <c r="F150" s="23">
        <f t="shared" si="2"/>
        <v>0</v>
      </c>
      <c r="G150" s="26"/>
    </row>
    <row r="151" spans="1:7" x14ac:dyDescent="0.25">
      <c r="A151" s="33" t="s">
        <v>69</v>
      </c>
      <c r="B151" s="22">
        <v>1965123.72</v>
      </c>
      <c r="C151" s="21"/>
      <c r="D151" s="21"/>
      <c r="E151" s="21"/>
      <c r="F151" s="23">
        <f t="shared" si="2"/>
        <v>0</v>
      </c>
      <c r="G151" s="26"/>
    </row>
    <row r="152" spans="1:7" x14ac:dyDescent="0.25">
      <c r="A152" s="25" t="s">
        <v>71</v>
      </c>
      <c r="B152" s="13">
        <v>1074547.56</v>
      </c>
      <c r="C152" s="12"/>
      <c r="D152" s="12"/>
      <c r="E152" s="12"/>
      <c r="F152" s="26">
        <f t="shared" si="2"/>
        <v>0</v>
      </c>
      <c r="G152" s="26"/>
    </row>
    <row r="153" spans="1:7" x14ac:dyDescent="0.25">
      <c r="A153" s="25" t="s">
        <v>72</v>
      </c>
      <c r="B153" s="13">
        <v>40776.75</v>
      </c>
      <c r="C153" s="12"/>
      <c r="D153" s="12"/>
      <c r="E153" s="12"/>
      <c r="F153" s="26">
        <f t="shared" si="2"/>
        <v>0</v>
      </c>
      <c r="G153" s="26"/>
    </row>
    <row r="154" spans="1:7" x14ac:dyDescent="0.25">
      <c r="A154" s="25" t="s">
        <v>73</v>
      </c>
      <c r="B154" s="13">
        <v>317478.45</v>
      </c>
      <c r="C154" s="12"/>
      <c r="D154" s="12"/>
      <c r="E154" s="12"/>
      <c r="F154" s="26">
        <f t="shared" si="2"/>
        <v>0</v>
      </c>
      <c r="G154" s="26"/>
    </row>
    <row r="155" spans="1:7" x14ac:dyDescent="0.25">
      <c r="A155" s="25" t="s">
        <v>75</v>
      </c>
      <c r="B155" s="13">
        <v>111289.69</v>
      </c>
      <c r="C155" s="12"/>
      <c r="D155" s="12"/>
      <c r="E155" s="12"/>
      <c r="F155" s="26">
        <f t="shared" si="2"/>
        <v>0</v>
      </c>
      <c r="G155" s="26"/>
    </row>
    <row r="156" spans="1:7" x14ac:dyDescent="0.25">
      <c r="A156" s="25" t="s">
        <v>199</v>
      </c>
      <c r="B156" s="13">
        <v>421031.27</v>
      </c>
      <c r="C156" s="12"/>
      <c r="D156" s="12"/>
      <c r="E156" s="12"/>
      <c r="F156" s="26">
        <f t="shared" si="2"/>
        <v>0</v>
      </c>
      <c r="G156" s="26"/>
    </row>
    <row r="157" spans="1:7" x14ac:dyDescent="0.25">
      <c r="A157" s="33" t="s">
        <v>78</v>
      </c>
      <c r="B157" s="22">
        <v>1117221.67</v>
      </c>
      <c r="C157" s="21"/>
      <c r="D157" s="21"/>
      <c r="E157" s="21"/>
      <c r="F157" s="23">
        <f t="shared" si="2"/>
        <v>0</v>
      </c>
      <c r="G157" s="26"/>
    </row>
    <row r="158" spans="1:7" x14ac:dyDescent="0.25">
      <c r="A158" s="25" t="s">
        <v>80</v>
      </c>
      <c r="B158" s="13">
        <v>3944.4</v>
      </c>
      <c r="C158" s="12"/>
      <c r="D158" s="12"/>
      <c r="E158" s="12"/>
      <c r="F158" s="26">
        <f t="shared" si="2"/>
        <v>0</v>
      </c>
      <c r="G158" s="26"/>
    </row>
    <row r="159" spans="1:7" x14ac:dyDescent="0.25">
      <c r="A159" s="25" t="s">
        <v>173</v>
      </c>
      <c r="B159" s="13">
        <v>82136.679999999993</v>
      </c>
      <c r="C159" s="12"/>
      <c r="D159" s="12"/>
      <c r="E159" s="12"/>
      <c r="F159" s="26">
        <f t="shared" si="2"/>
        <v>0</v>
      </c>
      <c r="G159" s="26"/>
    </row>
    <row r="160" spans="1:7" x14ac:dyDescent="0.25">
      <c r="A160" s="25" t="s">
        <v>82</v>
      </c>
      <c r="B160" s="13">
        <v>2201.36</v>
      </c>
      <c r="C160" s="12"/>
      <c r="D160" s="12"/>
      <c r="E160" s="12"/>
      <c r="F160" s="26">
        <f t="shared" si="2"/>
        <v>0</v>
      </c>
      <c r="G160" s="26"/>
    </row>
    <row r="161" spans="1:7" ht="15" customHeight="1" x14ac:dyDescent="0.25">
      <c r="A161" s="25" t="s">
        <v>84</v>
      </c>
      <c r="B161" s="13">
        <v>59495.31</v>
      </c>
      <c r="C161" s="12"/>
      <c r="D161" s="12"/>
      <c r="E161" s="12"/>
      <c r="F161" s="26">
        <f t="shared" si="2"/>
        <v>0</v>
      </c>
      <c r="G161" s="26"/>
    </row>
    <row r="162" spans="1:7" x14ac:dyDescent="0.25">
      <c r="A162" s="25" t="s">
        <v>85</v>
      </c>
      <c r="B162" s="13">
        <v>436244.54</v>
      </c>
      <c r="C162" s="12"/>
      <c r="D162" s="12"/>
      <c r="E162" s="12"/>
      <c r="F162" s="26">
        <f t="shared" si="2"/>
        <v>0</v>
      </c>
      <c r="G162" s="26"/>
    </row>
    <row r="163" spans="1:7" x14ac:dyDescent="0.25">
      <c r="A163" s="25" t="s">
        <v>86</v>
      </c>
      <c r="B163" s="13">
        <v>231920.15</v>
      </c>
      <c r="C163" s="12"/>
      <c r="D163" s="12"/>
      <c r="E163" s="12"/>
      <c r="F163" s="26">
        <f t="shared" si="2"/>
        <v>0</v>
      </c>
      <c r="G163" s="26"/>
    </row>
    <row r="164" spans="1:7" x14ac:dyDescent="0.25">
      <c r="A164" s="25" t="s">
        <v>200</v>
      </c>
      <c r="B164" s="13">
        <v>15536.86</v>
      </c>
      <c r="C164" s="12"/>
      <c r="D164" s="12"/>
      <c r="E164" s="12"/>
      <c r="F164" s="26">
        <f t="shared" si="2"/>
        <v>0</v>
      </c>
      <c r="G164" s="26"/>
    </row>
    <row r="165" spans="1:7" x14ac:dyDescent="0.25">
      <c r="A165" s="25" t="s">
        <v>88</v>
      </c>
      <c r="B165" s="13">
        <v>19589.310000000001</v>
      </c>
      <c r="C165" s="12"/>
      <c r="D165" s="12"/>
      <c r="E165" s="12"/>
      <c r="F165" s="26">
        <f t="shared" si="2"/>
        <v>0</v>
      </c>
      <c r="G165" s="26"/>
    </row>
    <row r="166" spans="1:7" x14ac:dyDescent="0.25">
      <c r="A166" s="25" t="s">
        <v>89</v>
      </c>
      <c r="B166" s="13">
        <v>18283.25</v>
      </c>
      <c r="C166" s="12"/>
      <c r="D166" s="12"/>
      <c r="E166" s="12"/>
      <c r="F166" s="26">
        <f t="shared" si="2"/>
        <v>0</v>
      </c>
      <c r="G166" s="26"/>
    </row>
    <row r="167" spans="1:7" x14ac:dyDescent="0.25">
      <c r="A167" s="25" t="s">
        <v>175</v>
      </c>
      <c r="B167" s="13">
        <v>17771.78</v>
      </c>
      <c r="C167" s="12"/>
      <c r="D167" s="12"/>
      <c r="E167" s="12"/>
      <c r="F167" s="26">
        <f t="shared" si="2"/>
        <v>0</v>
      </c>
      <c r="G167" s="26"/>
    </row>
    <row r="168" spans="1:7" x14ac:dyDescent="0.25">
      <c r="A168" s="25" t="s">
        <v>201</v>
      </c>
      <c r="B168" s="13">
        <v>17545.36</v>
      </c>
      <c r="C168" s="12"/>
      <c r="D168" s="12"/>
      <c r="E168" s="12"/>
      <c r="F168" s="26">
        <f t="shared" si="2"/>
        <v>0</v>
      </c>
      <c r="G168" s="26"/>
    </row>
    <row r="169" spans="1:7" x14ac:dyDescent="0.25">
      <c r="A169" s="25" t="s">
        <v>93</v>
      </c>
      <c r="B169" s="13">
        <v>7214.47</v>
      </c>
      <c r="C169" s="12"/>
      <c r="D169" s="12"/>
      <c r="E169" s="12"/>
      <c r="F169" s="26">
        <f t="shared" si="2"/>
        <v>0</v>
      </c>
      <c r="G169" s="26"/>
    </row>
    <row r="170" spans="1:7" x14ac:dyDescent="0.25">
      <c r="A170" s="25" t="s">
        <v>94</v>
      </c>
      <c r="B170" s="13">
        <v>129761.34</v>
      </c>
      <c r="C170" s="12"/>
      <c r="D170" s="12"/>
      <c r="E170" s="12"/>
      <c r="F170" s="26">
        <f t="shared" si="2"/>
        <v>0</v>
      </c>
      <c r="G170" s="26"/>
    </row>
    <row r="171" spans="1:7" x14ac:dyDescent="0.25">
      <c r="A171" s="25" t="s">
        <v>95</v>
      </c>
      <c r="B171" s="13">
        <v>2447.34</v>
      </c>
      <c r="C171" s="12"/>
      <c r="D171" s="12"/>
      <c r="E171" s="12"/>
      <c r="F171" s="26">
        <f t="shared" si="2"/>
        <v>0</v>
      </c>
      <c r="G171" s="26"/>
    </row>
    <row r="172" spans="1:7" x14ac:dyDescent="0.25">
      <c r="A172" s="25" t="s">
        <v>96</v>
      </c>
      <c r="B172" s="13">
        <v>19993.8</v>
      </c>
      <c r="C172" s="12"/>
      <c r="D172" s="12"/>
      <c r="E172" s="12"/>
      <c r="F172" s="26">
        <f t="shared" si="2"/>
        <v>0</v>
      </c>
      <c r="G172" s="26"/>
    </row>
    <row r="173" spans="1:7" x14ac:dyDescent="0.25">
      <c r="A173" s="25" t="s">
        <v>97</v>
      </c>
      <c r="B173" s="13">
        <v>18326.240000000002</v>
      </c>
      <c r="C173" s="12"/>
      <c r="D173" s="12"/>
      <c r="E173" s="12"/>
      <c r="F173" s="26">
        <f t="shared" si="2"/>
        <v>0</v>
      </c>
      <c r="G173" s="26"/>
    </row>
    <row r="174" spans="1:7" x14ac:dyDescent="0.25">
      <c r="A174" s="25" t="s">
        <v>98</v>
      </c>
      <c r="B174" s="13">
        <v>11597.14</v>
      </c>
      <c r="C174" s="12"/>
      <c r="D174" s="12"/>
      <c r="E174" s="12"/>
      <c r="F174" s="26">
        <f t="shared" si="2"/>
        <v>0</v>
      </c>
      <c r="G174" s="26"/>
    </row>
    <row r="175" spans="1:7" x14ac:dyDescent="0.25">
      <c r="A175" s="25" t="s">
        <v>99</v>
      </c>
      <c r="B175" s="13">
        <v>7581.69</v>
      </c>
      <c r="C175" s="12"/>
      <c r="D175" s="12"/>
      <c r="E175" s="12"/>
      <c r="F175" s="26">
        <f t="shared" si="2"/>
        <v>0</v>
      </c>
      <c r="G175" s="26"/>
    </row>
    <row r="176" spans="1:7" x14ac:dyDescent="0.25">
      <c r="A176" s="25" t="s">
        <v>102</v>
      </c>
      <c r="B176" s="13">
        <v>9685.35</v>
      </c>
      <c r="C176" s="12"/>
      <c r="D176" s="12"/>
      <c r="E176" s="12"/>
      <c r="F176" s="26">
        <f t="shared" si="2"/>
        <v>0</v>
      </c>
      <c r="G176" s="26"/>
    </row>
    <row r="177" spans="1:7" x14ac:dyDescent="0.25">
      <c r="A177" s="25" t="s">
        <v>103</v>
      </c>
      <c r="B177" s="13">
        <v>2117.4499999999998</v>
      </c>
      <c r="C177" s="12"/>
      <c r="D177" s="12"/>
      <c r="E177" s="12"/>
      <c r="F177" s="26">
        <f t="shared" si="2"/>
        <v>0</v>
      </c>
      <c r="G177" s="26"/>
    </row>
    <row r="178" spans="1:7" x14ac:dyDescent="0.25">
      <c r="A178" s="25" t="s">
        <v>104</v>
      </c>
      <c r="B178" s="13">
        <v>3827.85</v>
      </c>
      <c r="C178" s="12"/>
      <c r="D178" s="12"/>
      <c r="E178" s="12"/>
      <c r="F178" s="26">
        <f t="shared" si="2"/>
        <v>0</v>
      </c>
      <c r="G178" s="26"/>
    </row>
    <row r="179" spans="1:7" x14ac:dyDescent="0.25">
      <c r="A179" s="33" t="s">
        <v>105</v>
      </c>
      <c r="B179" s="22">
        <v>1096.78</v>
      </c>
      <c r="C179" s="21"/>
      <c r="D179" s="21"/>
      <c r="E179" s="21"/>
      <c r="F179" s="23">
        <f t="shared" si="2"/>
        <v>0</v>
      </c>
      <c r="G179" s="26"/>
    </row>
    <row r="180" spans="1:7" x14ac:dyDescent="0.25">
      <c r="A180" s="25" t="s">
        <v>202</v>
      </c>
      <c r="B180" s="13">
        <v>1096.78</v>
      </c>
      <c r="C180" s="12"/>
      <c r="D180" s="12"/>
      <c r="E180" s="12"/>
      <c r="F180" s="26">
        <f t="shared" si="2"/>
        <v>0</v>
      </c>
      <c r="G180" s="26"/>
    </row>
    <row r="181" spans="1:7" ht="27.6" x14ac:dyDescent="0.25">
      <c r="A181" s="33" t="s">
        <v>108</v>
      </c>
      <c r="B181" s="22">
        <v>24883.759999999998</v>
      </c>
      <c r="C181" s="21"/>
      <c r="D181" s="21"/>
      <c r="E181" s="21"/>
      <c r="F181" s="23">
        <f t="shared" si="2"/>
        <v>0</v>
      </c>
      <c r="G181" s="26"/>
    </row>
    <row r="182" spans="1:7" x14ac:dyDescent="0.25">
      <c r="A182" s="25" t="s">
        <v>176</v>
      </c>
      <c r="B182" s="13">
        <v>24883.759999999998</v>
      </c>
      <c r="C182" s="12"/>
      <c r="D182" s="12"/>
      <c r="E182" s="12"/>
      <c r="F182" s="26">
        <f t="shared" si="2"/>
        <v>0</v>
      </c>
      <c r="G182" s="26"/>
    </row>
    <row r="183" spans="1:7" ht="13.8" customHeight="1" x14ac:dyDescent="0.25">
      <c r="A183" s="27" t="s">
        <v>203</v>
      </c>
      <c r="B183" s="22">
        <v>554187</v>
      </c>
      <c r="C183" s="21"/>
      <c r="D183" s="21"/>
      <c r="E183" s="21"/>
      <c r="F183" s="23">
        <f t="shared" si="2"/>
        <v>0</v>
      </c>
      <c r="G183" s="26"/>
    </row>
    <row r="184" spans="1:7" x14ac:dyDescent="0.25">
      <c r="A184" s="33" t="s">
        <v>69</v>
      </c>
      <c r="B184" s="22">
        <v>423378</v>
      </c>
      <c r="C184" s="21"/>
      <c r="D184" s="21"/>
      <c r="E184" s="21"/>
      <c r="F184" s="23">
        <f t="shared" si="2"/>
        <v>0</v>
      </c>
      <c r="G184" s="26"/>
    </row>
    <row r="185" spans="1:7" x14ac:dyDescent="0.25">
      <c r="A185" s="25" t="s">
        <v>71</v>
      </c>
      <c r="B185" s="13">
        <v>367259</v>
      </c>
      <c r="C185" s="12"/>
      <c r="D185" s="12"/>
      <c r="E185" s="12"/>
      <c r="F185" s="26">
        <f t="shared" si="2"/>
        <v>0</v>
      </c>
      <c r="G185" s="26"/>
    </row>
    <row r="186" spans="1:7" x14ac:dyDescent="0.25">
      <c r="A186" s="25" t="s">
        <v>73</v>
      </c>
      <c r="B186" s="13">
        <v>28917</v>
      </c>
      <c r="C186" s="12"/>
      <c r="D186" s="12"/>
      <c r="E186" s="12"/>
      <c r="F186" s="26">
        <f t="shared" si="2"/>
        <v>0</v>
      </c>
      <c r="G186" s="26"/>
    </row>
    <row r="187" spans="1:7" x14ac:dyDescent="0.25">
      <c r="A187" s="25" t="s">
        <v>168</v>
      </c>
      <c r="B187" s="13">
        <v>27202</v>
      </c>
      <c r="C187" s="12"/>
      <c r="D187" s="12"/>
      <c r="E187" s="12"/>
      <c r="F187" s="26">
        <f t="shared" si="2"/>
        <v>0</v>
      </c>
      <c r="G187" s="26"/>
    </row>
    <row r="188" spans="1:7" x14ac:dyDescent="0.25">
      <c r="A188" s="33" t="s">
        <v>78</v>
      </c>
      <c r="B188" s="22">
        <v>105182</v>
      </c>
      <c r="C188" s="21"/>
      <c r="D188" s="21"/>
      <c r="E188" s="21"/>
      <c r="F188" s="23">
        <f t="shared" si="2"/>
        <v>0</v>
      </c>
      <c r="G188" s="26"/>
    </row>
    <row r="189" spans="1:7" x14ac:dyDescent="0.25">
      <c r="A189" s="25" t="s">
        <v>85</v>
      </c>
      <c r="B189" s="13">
        <v>66692</v>
      </c>
      <c r="C189" s="12"/>
      <c r="D189" s="12"/>
      <c r="E189" s="12"/>
      <c r="F189" s="26">
        <f t="shared" si="2"/>
        <v>0</v>
      </c>
      <c r="G189" s="26"/>
    </row>
    <row r="190" spans="1:7" ht="13.8" customHeight="1" x14ac:dyDescent="0.25">
      <c r="A190" s="25" t="s">
        <v>92</v>
      </c>
      <c r="B190" s="13">
        <v>38490</v>
      </c>
      <c r="C190" s="12"/>
      <c r="D190" s="12"/>
      <c r="E190" s="12"/>
      <c r="F190" s="26">
        <f t="shared" si="2"/>
        <v>0</v>
      </c>
      <c r="G190" s="26"/>
    </row>
    <row r="191" spans="1:7" x14ac:dyDescent="0.25">
      <c r="A191" s="33" t="s">
        <v>204</v>
      </c>
      <c r="B191" s="22">
        <v>25627</v>
      </c>
      <c r="C191" s="21"/>
      <c r="D191" s="21"/>
      <c r="E191" s="21"/>
      <c r="F191" s="23">
        <f t="shared" si="2"/>
        <v>0</v>
      </c>
      <c r="G191" s="26"/>
    </row>
    <row r="192" spans="1:7" x14ac:dyDescent="0.25">
      <c r="A192" s="25" t="s">
        <v>117</v>
      </c>
      <c r="B192" s="13">
        <v>8127</v>
      </c>
      <c r="C192" s="12"/>
      <c r="D192" s="12"/>
      <c r="E192" s="12"/>
      <c r="F192" s="26">
        <f t="shared" si="2"/>
        <v>0</v>
      </c>
      <c r="G192" s="26"/>
    </row>
    <row r="193" spans="1:7" x14ac:dyDescent="0.25">
      <c r="A193" s="25" t="s">
        <v>184</v>
      </c>
      <c r="B193" s="13">
        <v>17500</v>
      </c>
      <c r="C193" s="12"/>
      <c r="D193" s="12"/>
      <c r="E193" s="12"/>
      <c r="F193" s="26">
        <f t="shared" si="2"/>
        <v>0</v>
      </c>
      <c r="G193" s="26"/>
    </row>
    <row r="194" spans="1:7" x14ac:dyDescent="0.25">
      <c r="A194" s="27" t="s">
        <v>205</v>
      </c>
      <c r="B194" s="22">
        <v>104089.5</v>
      </c>
      <c r="C194" s="21"/>
      <c r="D194" s="21"/>
      <c r="E194" s="21"/>
      <c r="F194" s="23">
        <f t="shared" ref="F194:F249" si="3">(+E194/B194)*100</f>
        <v>0</v>
      </c>
      <c r="G194" s="26"/>
    </row>
    <row r="195" spans="1:7" x14ac:dyDescent="0.25">
      <c r="A195" s="33" t="s">
        <v>69</v>
      </c>
      <c r="B195" s="22">
        <v>64089.5</v>
      </c>
      <c r="C195" s="21"/>
      <c r="D195" s="21"/>
      <c r="E195" s="21"/>
      <c r="F195" s="23">
        <f t="shared" si="3"/>
        <v>0</v>
      </c>
      <c r="G195" s="26"/>
    </row>
    <row r="196" spans="1:7" x14ac:dyDescent="0.25">
      <c r="A196" s="25" t="s">
        <v>71</v>
      </c>
      <c r="B196" s="13">
        <v>64089.5</v>
      </c>
      <c r="C196" s="12"/>
      <c r="D196" s="12"/>
      <c r="E196" s="12"/>
      <c r="F196" s="26">
        <f t="shared" si="3"/>
        <v>0</v>
      </c>
      <c r="G196" s="26"/>
    </row>
    <row r="197" spans="1:7" x14ac:dyDescent="0.25">
      <c r="A197" s="33" t="s">
        <v>78</v>
      </c>
      <c r="B197" s="22">
        <v>40000</v>
      </c>
      <c r="C197" s="21"/>
      <c r="D197" s="21"/>
      <c r="E197" s="21"/>
      <c r="F197" s="23">
        <f t="shared" si="3"/>
        <v>0</v>
      </c>
      <c r="G197" s="26"/>
    </row>
    <row r="198" spans="1:7" ht="14.4" customHeight="1" x14ac:dyDescent="0.25">
      <c r="A198" s="25" t="s">
        <v>92</v>
      </c>
      <c r="B198" s="13">
        <v>40000</v>
      </c>
      <c r="C198" s="12"/>
      <c r="D198" s="12"/>
      <c r="E198" s="12"/>
      <c r="F198" s="26">
        <f t="shared" si="3"/>
        <v>0</v>
      </c>
      <c r="G198" s="26"/>
    </row>
    <row r="199" spans="1:7" x14ac:dyDescent="0.25">
      <c r="A199" s="27" t="s">
        <v>206</v>
      </c>
      <c r="B199" s="22">
        <v>6404.27</v>
      </c>
      <c r="C199" s="21"/>
      <c r="D199" s="21"/>
      <c r="E199" s="21"/>
      <c r="F199" s="23">
        <f t="shared" si="3"/>
        <v>0</v>
      </c>
      <c r="G199" s="26"/>
    </row>
    <row r="200" spans="1:7" x14ac:dyDescent="0.25">
      <c r="A200" s="33" t="s">
        <v>69</v>
      </c>
      <c r="B200" s="22">
        <v>6404.27</v>
      </c>
      <c r="C200" s="21"/>
      <c r="D200" s="21"/>
      <c r="E200" s="21"/>
      <c r="F200" s="23">
        <f t="shared" si="3"/>
        <v>0</v>
      </c>
      <c r="G200" s="26"/>
    </row>
    <row r="201" spans="1:7" x14ac:dyDescent="0.25">
      <c r="A201" s="25" t="s">
        <v>71</v>
      </c>
      <c r="B201" s="13">
        <v>6404.27</v>
      </c>
      <c r="C201" s="12"/>
      <c r="D201" s="12"/>
      <c r="E201" s="12"/>
      <c r="F201" s="26">
        <f t="shared" si="3"/>
        <v>0</v>
      </c>
      <c r="G201" s="26"/>
    </row>
    <row r="202" spans="1:7" x14ac:dyDescent="0.25">
      <c r="A202" s="27" t="s">
        <v>181</v>
      </c>
      <c r="B202" s="22">
        <v>5400</v>
      </c>
      <c r="C202" s="21"/>
      <c r="D202" s="21"/>
      <c r="E202" s="21"/>
      <c r="F202" s="23">
        <f t="shared" si="3"/>
        <v>0</v>
      </c>
      <c r="G202" s="26"/>
    </row>
    <row r="203" spans="1:7" x14ac:dyDescent="0.25">
      <c r="A203" s="33" t="s">
        <v>78</v>
      </c>
      <c r="B203" s="22">
        <v>5400</v>
      </c>
      <c r="C203" s="21"/>
      <c r="D203" s="21"/>
      <c r="E203" s="21"/>
      <c r="F203" s="23">
        <f t="shared" si="3"/>
        <v>0</v>
      </c>
      <c r="G203" s="26"/>
    </row>
    <row r="204" spans="1:7" x14ac:dyDescent="0.25">
      <c r="A204" s="25" t="s">
        <v>86</v>
      </c>
      <c r="B204" s="13">
        <v>5400</v>
      </c>
      <c r="C204" s="12"/>
      <c r="D204" s="12"/>
      <c r="E204" s="12"/>
      <c r="F204" s="26">
        <f t="shared" si="3"/>
        <v>0</v>
      </c>
      <c r="G204" s="26"/>
    </row>
    <row r="205" spans="1:7" x14ac:dyDescent="0.25">
      <c r="A205" s="27" t="s">
        <v>182</v>
      </c>
      <c r="B205" s="22">
        <v>1130.8900000000001</v>
      </c>
      <c r="C205" s="21"/>
      <c r="D205" s="21"/>
      <c r="E205" s="21"/>
      <c r="F205" s="23">
        <f t="shared" si="3"/>
        <v>0</v>
      </c>
      <c r="G205" s="26"/>
    </row>
    <row r="206" spans="1:7" x14ac:dyDescent="0.25">
      <c r="A206" s="33" t="s">
        <v>78</v>
      </c>
      <c r="B206" s="22">
        <v>1130.8900000000001</v>
      </c>
      <c r="C206" s="21"/>
      <c r="D206" s="21"/>
      <c r="E206" s="21"/>
      <c r="F206" s="23">
        <f t="shared" si="3"/>
        <v>0</v>
      </c>
      <c r="G206" s="26"/>
    </row>
    <row r="207" spans="1:7" x14ac:dyDescent="0.25">
      <c r="A207" s="25" t="s">
        <v>85</v>
      </c>
      <c r="B207" s="13">
        <v>1130.8900000000001</v>
      </c>
      <c r="C207" s="12"/>
      <c r="D207" s="12"/>
      <c r="E207" s="12"/>
      <c r="F207" s="26">
        <f t="shared" si="3"/>
        <v>0</v>
      </c>
      <c r="G207" s="26"/>
    </row>
    <row r="208" spans="1:7" ht="28.2" customHeight="1" x14ac:dyDescent="0.25">
      <c r="A208" s="27" t="s">
        <v>207</v>
      </c>
      <c r="B208" s="22">
        <v>10889.4</v>
      </c>
      <c r="C208" s="21"/>
      <c r="D208" s="21"/>
      <c r="E208" s="21"/>
      <c r="F208" s="23">
        <f t="shared" si="3"/>
        <v>0</v>
      </c>
      <c r="G208" s="26"/>
    </row>
    <row r="209" spans="1:7" x14ac:dyDescent="0.25">
      <c r="A209" s="33" t="s">
        <v>208</v>
      </c>
      <c r="B209" s="22">
        <v>10889.4</v>
      </c>
      <c r="C209" s="21"/>
      <c r="D209" s="21"/>
      <c r="E209" s="21"/>
      <c r="F209" s="23">
        <f t="shared" si="3"/>
        <v>0</v>
      </c>
      <c r="G209" s="26"/>
    </row>
    <row r="210" spans="1:7" x14ac:dyDescent="0.25">
      <c r="A210" s="25" t="s">
        <v>115</v>
      </c>
      <c r="B210" s="29">
        <v>309</v>
      </c>
      <c r="C210" s="12"/>
      <c r="D210" s="12"/>
      <c r="E210" s="12"/>
      <c r="F210" s="26">
        <f t="shared" si="3"/>
        <v>0</v>
      </c>
      <c r="G210" s="26"/>
    </row>
    <row r="211" spans="1:7" x14ac:dyDescent="0.25">
      <c r="A211" s="25" t="s">
        <v>116</v>
      </c>
      <c r="B211" s="13">
        <v>9716.25</v>
      </c>
      <c r="C211" s="12"/>
      <c r="D211" s="12"/>
      <c r="E211" s="12"/>
      <c r="F211" s="26">
        <f t="shared" si="3"/>
        <v>0</v>
      </c>
      <c r="G211" s="26"/>
    </row>
    <row r="212" spans="1:7" x14ac:dyDescent="0.25">
      <c r="A212" s="25" t="s">
        <v>171</v>
      </c>
      <c r="B212" s="29">
        <v>864.15</v>
      </c>
      <c r="C212" s="12"/>
      <c r="D212" s="12"/>
      <c r="E212" s="12"/>
      <c r="F212" s="26">
        <f t="shared" si="3"/>
        <v>0</v>
      </c>
      <c r="G212" s="26"/>
    </row>
    <row r="213" spans="1:7" ht="27.6" x14ac:dyDescent="0.25">
      <c r="A213" s="15" t="s">
        <v>209</v>
      </c>
      <c r="B213" s="17">
        <v>25107.439999999999</v>
      </c>
      <c r="C213" s="16"/>
      <c r="D213" s="16"/>
      <c r="E213" s="16"/>
      <c r="F213" s="18">
        <f t="shared" si="3"/>
        <v>0</v>
      </c>
      <c r="G213" s="32"/>
    </row>
    <row r="214" spans="1:7" ht="28.2" customHeight="1" x14ac:dyDescent="0.25">
      <c r="A214" s="15" t="s">
        <v>210</v>
      </c>
      <c r="B214" s="17">
        <v>10220</v>
      </c>
      <c r="C214" s="16"/>
      <c r="D214" s="16"/>
      <c r="E214" s="16"/>
      <c r="F214" s="18">
        <f t="shared" si="3"/>
        <v>0</v>
      </c>
      <c r="G214" s="32"/>
    </row>
    <row r="215" spans="1:7" x14ac:dyDescent="0.25">
      <c r="A215" s="27" t="s">
        <v>167</v>
      </c>
      <c r="B215" s="22">
        <v>10220</v>
      </c>
      <c r="C215" s="21"/>
      <c r="D215" s="21"/>
      <c r="E215" s="21"/>
      <c r="F215" s="23">
        <f t="shared" si="3"/>
        <v>0</v>
      </c>
      <c r="G215" s="26"/>
    </row>
    <row r="216" spans="1:7" x14ac:dyDescent="0.25">
      <c r="A216" s="33" t="s">
        <v>69</v>
      </c>
      <c r="B216" s="22">
        <v>6000</v>
      </c>
      <c r="C216" s="21"/>
      <c r="D216" s="21"/>
      <c r="E216" s="21"/>
      <c r="F216" s="23">
        <f t="shared" si="3"/>
        <v>0</v>
      </c>
      <c r="G216" s="26"/>
    </row>
    <row r="217" spans="1:7" x14ac:dyDescent="0.25">
      <c r="A217" s="25" t="s">
        <v>71</v>
      </c>
      <c r="B217" s="13">
        <v>6000</v>
      </c>
      <c r="C217" s="12"/>
      <c r="D217" s="12"/>
      <c r="E217" s="12"/>
      <c r="F217" s="26">
        <f t="shared" si="3"/>
        <v>0</v>
      </c>
      <c r="G217" s="26"/>
    </row>
    <row r="218" spans="1:7" x14ac:dyDescent="0.25">
      <c r="A218" s="33" t="s">
        <v>78</v>
      </c>
      <c r="B218" s="22">
        <v>2520</v>
      </c>
      <c r="C218" s="21"/>
      <c r="D218" s="21"/>
      <c r="E218" s="21"/>
      <c r="F218" s="23">
        <f t="shared" si="3"/>
        <v>0</v>
      </c>
      <c r="G218" s="26"/>
    </row>
    <row r="219" spans="1:7" ht="13.2" customHeight="1" x14ac:dyDescent="0.25">
      <c r="A219" s="25" t="s">
        <v>84</v>
      </c>
      <c r="B219" s="29">
        <v>520</v>
      </c>
      <c r="C219" s="12"/>
      <c r="D219" s="12"/>
      <c r="E219" s="12"/>
      <c r="F219" s="26">
        <f t="shared" si="3"/>
        <v>0</v>
      </c>
      <c r="G219" s="26"/>
    </row>
    <row r="220" spans="1:7" x14ac:dyDescent="0.25">
      <c r="A220" s="25" t="s">
        <v>86</v>
      </c>
      <c r="B220" s="13">
        <v>2000</v>
      </c>
      <c r="C220" s="12"/>
      <c r="D220" s="12"/>
      <c r="E220" s="12"/>
      <c r="F220" s="26">
        <f t="shared" si="3"/>
        <v>0</v>
      </c>
      <c r="G220" s="26"/>
    </row>
    <row r="221" spans="1:7" x14ac:dyDescent="0.25">
      <c r="A221" s="33" t="s">
        <v>211</v>
      </c>
      <c r="B221" s="22">
        <v>1700</v>
      </c>
      <c r="C221" s="21"/>
      <c r="D221" s="21"/>
      <c r="E221" s="21"/>
      <c r="F221" s="23">
        <f t="shared" si="3"/>
        <v>0</v>
      </c>
      <c r="G221" s="26"/>
    </row>
    <row r="222" spans="1:7" x14ac:dyDescent="0.25">
      <c r="A222" s="25" t="s">
        <v>114</v>
      </c>
      <c r="B222" s="29">
        <v>919.1</v>
      </c>
      <c r="C222" s="12"/>
      <c r="D222" s="12"/>
      <c r="E222" s="12"/>
      <c r="F222" s="26">
        <f t="shared" si="3"/>
        <v>0</v>
      </c>
      <c r="G222" s="26"/>
    </row>
    <row r="223" spans="1:7" x14ac:dyDescent="0.25">
      <c r="A223" s="25" t="s">
        <v>115</v>
      </c>
      <c r="B223" s="29">
        <v>449</v>
      </c>
      <c r="C223" s="12"/>
      <c r="D223" s="12"/>
      <c r="E223" s="12"/>
      <c r="F223" s="26">
        <f t="shared" si="3"/>
        <v>0</v>
      </c>
      <c r="G223" s="26"/>
    </row>
    <row r="224" spans="1:7" x14ac:dyDescent="0.25">
      <c r="A224" s="25" t="s">
        <v>118</v>
      </c>
      <c r="B224" s="29">
        <v>331.9</v>
      </c>
      <c r="C224" s="12"/>
      <c r="D224" s="12"/>
      <c r="E224" s="12"/>
      <c r="F224" s="26">
        <f t="shared" si="3"/>
        <v>0</v>
      </c>
      <c r="G224" s="26"/>
    </row>
    <row r="225" spans="1:7" ht="15.6" customHeight="1" x14ac:dyDescent="0.25">
      <c r="A225" s="15" t="s">
        <v>212</v>
      </c>
      <c r="B225" s="17">
        <v>7167</v>
      </c>
      <c r="C225" s="16"/>
      <c r="D225" s="16"/>
      <c r="E225" s="16"/>
      <c r="F225" s="18">
        <f t="shared" si="3"/>
        <v>0</v>
      </c>
      <c r="G225" s="32"/>
    </row>
    <row r="226" spans="1:7" x14ac:dyDescent="0.25">
      <c r="A226" s="27" t="s">
        <v>167</v>
      </c>
      <c r="B226" s="22">
        <v>7167</v>
      </c>
      <c r="C226" s="21"/>
      <c r="D226" s="21"/>
      <c r="E226" s="21"/>
      <c r="F226" s="23">
        <f t="shared" si="3"/>
        <v>0</v>
      </c>
      <c r="G226" s="26"/>
    </row>
    <row r="227" spans="1:7" x14ac:dyDescent="0.25">
      <c r="A227" s="33" t="s">
        <v>69</v>
      </c>
      <c r="B227" s="22">
        <v>5309</v>
      </c>
      <c r="C227" s="21"/>
      <c r="D227" s="21"/>
      <c r="E227" s="21"/>
      <c r="F227" s="23">
        <f t="shared" si="3"/>
        <v>0</v>
      </c>
      <c r="G227" s="26"/>
    </row>
    <row r="228" spans="1:7" x14ac:dyDescent="0.25">
      <c r="A228" s="25" t="s">
        <v>71</v>
      </c>
      <c r="B228" s="13">
        <v>5309</v>
      </c>
      <c r="C228" s="12"/>
      <c r="D228" s="12"/>
      <c r="E228" s="12"/>
      <c r="F228" s="26">
        <f t="shared" si="3"/>
        <v>0</v>
      </c>
      <c r="G228" s="26"/>
    </row>
    <row r="229" spans="1:7" x14ac:dyDescent="0.25">
      <c r="A229" s="33" t="s">
        <v>78</v>
      </c>
      <c r="B229" s="22">
        <v>1858</v>
      </c>
      <c r="C229" s="21"/>
      <c r="D229" s="21"/>
      <c r="E229" s="21"/>
      <c r="F229" s="23">
        <f t="shared" si="3"/>
        <v>0</v>
      </c>
      <c r="G229" s="26"/>
    </row>
    <row r="230" spans="1:7" x14ac:dyDescent="0.25">
      <c r="A230" s="25" t="s">
        <v>86</v>
      </c>
      <c r="B230" s="13">
        <v>1858</v>
      </c>
      <c r="C230" s="12"/>
      <c r="D230" s="12"/>
      <c r="E230" s="12"/>
      <c r="F230" s="26">
        <f t="shared" si="3"/>
        <v>0</v>
      </c>
      <c r="G230" s="26"/>
    </row>
    <row r="231" spans="1:7" ht="16.8" customHeight="1" x14ac:dyDescent="0.25">
      <c r="A231" s="15" t="s">
        <v>213</v>
      </c>
      <c r="B231" s="17">
        <v>7720.44</v>
      </c>
      <c r="C231" s="16"/>
      <c r="D231" s="16"/>
      <c r="E231" s="16"/>
      <c r="F231" s="18">
        <f t="shared" si="3"/>
        <v>0</v>
      </c>
      <c r="G231" s="32"/>
    </row>
    <row r="232" spans="1:7" x14ac:dyDescent="0.25">
      <c r="A232" s="27" t="s">
        <v>167</v>
      </c>
      <c r="B232" s="22">
        <v>7720.44</v>
      </c>
      <c r="C232" s="21"/>
      <c r="D232" s="21"/>
      <c r="E232" s="21"/>
      <c r="F232" s="23">
        <f t="shared" si="3"/>
        <v>0</v>
      </c>
      <c r="G232" s="26"/>
    </row>
    <row r="233" spans="1:7" x14ac:dyDescent="0.25">
      <c r="A233" s="33" t="s">
        <v>78</v>
      </c>
      <c r="B233" s="22">
        <v>7720.44</v>
      </c>
      <c r="C233" s="21"/>
      <c r="D233" s="21"/>
      <c r="E233" s="21"/>
      <c r="F233" s="23">
        <f t="shared" si="3"/>
        <v>0</v>
      </c>
      <c r="G233" s="26"/>
    </row>
    <row r="234" spans="1:7" x14ac:dyDescent="0.25">
      <c r="A234" s="25" t="s">
        <v>82</v>
      </c>
      <c r="B234" s="13">
        <v>7720.44</v>
      </c>
      <c r="C234" s="12"/>
      <c r="D234" s="12"/>
      <c r="E234" s="12"/>
      <c r="F234" s="26">
        <f t="shared" si="3"/>
        <v>0</v>
      </c>
      <c r="G234" s="26"/>
    </row>
    <row r="235" spans="1:7" x14ac:dyDescent="0.25">
      <c r="A235" s="15" t="s">
        <v>214</v>
      </c>
      <c r="B235" s="17">
        <v>23799.759999999998</v>
      </c>
      <c r="C235" s="16"/>
      <c r="D235" s="16"/>
      <c r="E235" s="16"/>
      <c r="F235" s="18">
        <f t="shared" si="3"/>
        <v>0</v>
      </c>
      <c r="G235" s="32"/>
    </row>
    <row r="236" spans="1:7" ht="27.6" x14ac:dyDescent="0.25">
      <c r="A236" s="15" t="s">
        <v>215</v>
      </c>
      <c r="B236" s="17">
        <v>23799.759999999998</v>
      </c>
      <c r="C236" s="16"/>
      <c r="D236" s="16"/>
      <c r="E236" s="16"/>
      <c r="F236" s="18">
        <f t="shared" si="3"/>
        <v>0</v>
      </c>
      <c r="G236" s="32"/>
    </row>
    <row r="237" spans="1:7" x14ac:dyDescent="0.25">
      <c r="A237" s="27" t="s">
        <v>216</v>
      </c>
      <c r="B237" s="22">
        <v>23224.76</v>
      </c>
      <c r="C237" s="21"/>
      <c r="D237" s="21"/>
      <c r="E237" s="21"/>
      <c r="F237" s="23">
        <f t="shared" si="3"/>
        <v>0</v>
      </c>
      <c r="G237" s="26"/>
    </row>
    <row r="238" spans="1:7" x14ac:dyDescent="0.25">
      <c r="A238" s="33" t="s">
        <v>78</v>
      </c>
      <c r="B238" s="22">
        <v>23224.76</v>
      </c>
      <c r="C238" s="21"/>
      <c r="D238" s="21"/>
      <c r="E238" s="21"/>
      <c r="F238" s="23">
        <f t="shared" si="3"/>
        <v>0</v>
      </c>
      <c r="G238" s="26"/>
    </row>
    <row r="239" spans="1:7" ht="18" customHeight="1" x14ac:dyDescent="0.25">
      <c r="A239" s="25" t="s">
        <v>92</v>
      </c>
      <c r="B239" s="13">
        <v>15674.76</v>
      </c>
      <c r="C239" s="12"/>
      <c r="D239" s="12"/>
      <c r="E239" s="12"/>
      <c r="F239" s="26">
        <f t="shared" si="3"/>
        <v>0</v>
      </c>
      <c r="G239" s="26"/>
    </row>
    <row r="240" spans="1:7" x14ac:dyDescent="0.25">
      <c r="A240" s="25" t="s">
        <v>97</v>
      </c>
      <c r="B240" s="13">
        <v>6350</v>
      </c>
      <c r="C240" s="12"/>
      <c r="D240" s="12"/>
      <c r="E240" s="12"/>
      <c r="F240" s="26">
        <f t="shared" si="3"/>
        <v>0</v>
      </c>
      <c r="G240" s="26"/>
    </row>
    <row r="241" spans="1:7" x14ac:dyDescent="0.25">
      <c r="A241" s="25" t="s">
        <v>99</v>
      </c>
      <c r="B241" s="13">
        <v>1200</v>
      </c>
      <c r="C241" s="12"/>
      <c r="D241" s="12"/>
      <c r="E241" s="12"/>
      <c r="F241" s="26">
        <f t="shared" si="3"/>
        <v>0</v>
      </c>
      <c r="G241" s="26"/>
    </row>
    <row r="242" spans="1:7" ht="28.2" customHeight="1" x14ac:dyDescent="0.25">
      <c r="A242" s="27" t="s">
        <v>207</v>
      </c>
      <c r="B242" s="28">
        <v>575</v>
      </c>
      <c r="C242" s="21"/>
      <c r="D242" s="21"/>
      <c r="E242" s="21"/>
      <c r="F242" s="23">
        <f t="shared" si="3"/>
        <v>0</v>
      </c>
      <c r="G242" s="26"/>
    </row>
    <row r="243" spans="1:7" ht="15.6" customHeight="1" x14ac:dyDescent="0.25">
      <c r="A243" s="33" t="s">
        <v>217</v>
      </c>
      <c r="B243" s="28">
        <v>575</v>
      </c>
      <c r="C243" s="21"/>
      <c r="D243" s="21"/>
      <c r="E243" s="21"/>
      <c r="F243" s="23">
        <f t="shared" si="3"/>
        <v>0</v>
      </c>
      <c r="G243" s="26"/>
    </row>
    <row r="244" spans="1:7" x14ac:dyDescent="0.25">
      <c r="A244" s="25" t="s">
        <v>171</v>
      </c>
      <c r="B244" s="29">
        <v>575</v>
      </c>
      <c r="C244" s="12"/>
      <c r="D244" s="12"/>
      <c r="E244" s="12"/>
      <c r="F244" s="26">
        <f t="shared" si="3"/>
        <v>0</v>
      </c>
      <c r="G244" s="26"/>
    </row>
    <row r="245" spans="1:7" ht="15.6" customHeight="1" x14ac:dyDescent="0.25">
      <c r="A245" s="34" t="s">
        <v>218</v>
      </c>
      <c r="B245" s="17">
        <v>9691.7000000000007</v>
      </c>
      <c r="C245" s="16"/>
      <c r="D245" s="16"/>
      <c r="E245" s="16"/>
      <c r="F245" s="18">
        <f t="shared" si="3"/>
        <v>0</v>
      </c>
      <c r="G245" s="32"/>
    </row>
    <row r="246" spans="1:7" ht="41.4" x14ac:dyDescent="0.25">
      <c r="A246" s="15" t="s">
        <v>219</v>
      </c>
      <c r="B246" s="17">
        <v>9691.7000000000007</v>
      </c>
      <c r="C246" s="16"/>
      <c r="D246" s="16"/>
      <c r="E246" s="16"/>
      <c r="F246" s="18">
        <f t="shared" si="3"/>
        <v>0</v>
      </c>
      <c r="G246" s="32"/>
    </row>
    <row r="247" spans="1:7" ht="15" customHeight="1" x14ac:dyDescent="0.25">
      <c r="A247" s="27" t="s">
        <v>220</v>
      </c>
      <c r="B247" s="22">
        <v>9691.7000000000007</v>
      </c>
      <c r="C247" s="21"/>
      <c r="D247" s="21"/>
      <c r="E247" s="21"/>
      <c r="F247" s="23">
        <f t="shared" si="3"/>
        <v>0</v>
      </c>
      <c r="G247" s="26"/>
    </row>
    <row r="248" spans="1:7" ht="16.2" customHeight="1" x14ac:dyDescent="0.25">
      <c r="A248" s="33" t="s">
        <v>221</v>
      </c>
      <c r="B248" s="22">
        <v>9691.7000000000007</v>
      </c>
      <c r="C248" s="21"/>
      <c r="D248" s="21"/>
      <c r="E248" s="21"/>
      <c r="F248" s="23">
        <f t="shared" si="3"/>
        <v>0</v>
      </c>
      <c r="G248" s="26"/>
    </row>
    <row r="249" spans="1:7" x14ac:dyDescent="0.25">
      <c r="A249" s="25" t="s">
        <v>189</v>
      </c>
      <c r="B249" s="13">
        <v>9691.7000000000007</v>
      </c>
      <c r="C249" s="12"/>
      <c r="D249" s="12"/>
      <c r="E249" s="12"/>
      <c r="F249" s="26">
        <f t="shared" si="3"/>
        <v>0</v>
      </c>
      <c r="G249" s="2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opci dio-ek.</vt:lpstr>
      <vt:lpstr>opci rac fin</vt:lpstr>
      <vt:lpstr>opci izvori</vt:lpstr>
      <vt:lpstr>funkcijska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Ana</dc:creator>
  <cp:lastModifiedBy>Računovodstvo / Dom Kantrida</cp:lastModifiedBy>
  <cp:lastPrinted>2026-01-30T10:08:55Z</cp:lastPrinted>
  <dcterms:created xsi:type="dcterms:W3CDTF">2026-01-22T06:59:00Z</dcterms:created>
  <dcterms:modified xsi:type="dcterms:W3CDTF">2026-01-30T10:53:12Z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E9C17654209247A0BFE379D12D6A46F9_13</vt:lpwstr>
  </property>
  <property fmtid="{D5CDD505-2E9C-101B-9397-08002B2CF9AE}" pid="3" name="KSOProductBuildVer">
    <vt:lpwstr>1033-12.2.0.22549</vt:lpwstr>
  </property>
</Properties>
</file>